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75" windowWidth="15195" windowHeight="7935" activeTab="2"/>
  </bookViews>
  <sheets>
    <sheet name="Table1_vars" sheetId="1" r:id="rId1"/>
    <sheet name="index" sheetId="2" r:id="rId2"/>
    <sheet name="data" sheetId="3" r:id="rId3"/>
  </sheets>
  <externalReferences>
    <externalReference r:id="rId6"/>
  </externalReferences>
  <definedNames>
    <definedName name="_Key1" hidden="1">#REF!</definedName>
    <definedName name="_Sort" hidden="1">#REF!</definedName>
    <definedName name="_xlnm.Print_Titles" localSheetId="0">'Table1_vars'!$1:$1</definedName>
    <definedName name="SPSS">#REF!</definedName>
  </definedNames>
  <calcPr fullCalcOnLoad="1"/>
</workbook>
</file>

<file path=xl/sharedStrings.xml><?xml version="1.0" encoding="utf-8"?>
<sst xmlns="http://schemas.openxmlformats.org/spreadsheetml/2006/main" count="847" uniqueCount="387">
  <si>
    <t>code</t>
  </si>
  <si>
    <t>country</t>
  </si>
  <si>
    <t>aproc</t>
  </si>
  <si>
    <t>acost</t>
  </si>
  <si>
    <t>aprior</t>
  </si>
  <si>
    <t>lending</t>
  </si>
  <si>
    <t>bproc</t>
  </si>
  <si>
    <t>bcost</t>
  </si>
  <si>
    <t>beffic</t>
  </si>
  <si>
    <t>gni</t>
  </si>
  <si>
    <t>lngni</t>
  </si>
  <si>
    <t>spec</t>
  </si>
  <si>
    <t>apptime</t>
  </si>
  <si>
    <t>trigliq</t>
  </si>
  <si>
    <t>proofreo</t>
  </si>
  <si>
    <t>attemreo</t>
  </si>
  <si>
    <t>scstay</t>
  </si>
  <si>
    <t>lawsc</t>
  </si>
  <si>
    <t>debtceas</t>
  </si>
  <si>
    <t>supresc</t>
  </si>
  <si>
    <t>empres</t>
  </si>
  <si>
    <t>mancont</t>
  </si>
  <si>
    <t>whoapp</t>
  </si>
  <si>
    <t>dismiss</t>
  </si>
  <si>
    <t>scvotdir</t>
  </si>
  <si>
    <t>mktval</t>
  </si>
  <si>
    <t>formali</t>
  </si>
  <si>
    <t>reorg</t>
  </si>
  <si>
    <t>gdp7802</t>
  </si>
  <si>
    <t>gniusd</t>
  </si>
  <si>
    <t>avinfl</t>
  </si>
  <si>
    <t>sophisti</t>
  </si>
  <si>
    <t>sound</t>
  </si>
  <si>
    <t>loan</t>
  </si>
  <si>
    <t>credimp</t>
  </si>
  <si>
    <t>npl</t>
  </si>
  <si>
    <t>moodys</t>
  </si>
  <si>
    <t>info</t>
  </si>
  <si>
    <t>eng</t>
  </si>
  <si>
    <t>fren</t>
  </si>
  <si>
    <t>ger</t>
  </si>
  <si>
    <t>effbank</t>
  </si>
  <si>
    <t>floating</t>
  </si>
  <si>
    <t>liq</t>
  </si>
  <si>
    <t>ooc</t>
  </si>
  <si>
    <t>sumjud</t>
  </si>
  <si>
    <t>civil</t>
  </si>
  <si>
    <t>b_delayt</t>
  </si>
  <si>
    <t>infraest</t>
  </si>
  <si>
    <t>corrupt</t>
  </si>
  <si>
    <t>taxevas</t>
  </si>
  <si>
    <t>effsale</t>
  </si>
  <si>
    <t>ALB</t>
  </si>
  <si>
    <t>Albania</t>
  </si>
  <si>
    <t>3. Lower Middle Income</t>
  </si>
  <si>
    <t>German</t>
  </si>
  <si>
    <t>DZA</t>
  </si>
  <si>
    <t>Algeria</t>
  </si>
  <si>
    <t>French</t>
  </si>
  <si>
    <t>AGO</t>
  </si>
  <si>
    <t>Angola</t>
  </si>
  <si>
    <t>ARG</t>
  </si>
  <si>
    <t>Argentina</t>
  </si>
  <si>
    <t>2. Upper middle income</t>
  </si>
  <si>
    <t>ARM</t>
  </si>
  <si>
    <t>Armenia</t>
  </si>
  <si>
    <t>fcl</t>
  </si>
  <si>
    <t>AUS</t>
  </si>
  <si>
    <t>Australia</t>
  </si>
  <si>
    <t>1. High income</t>
  </si>
  <si>
    <t>English</t>
  </si>
  <si>
    <t>AUT</t>
  </si>
  <si>
    <t>Austria</t>
  </si>
  <si>
    <t>BLR</t>
  </si>
  <si>
    <t>Belarus</t>
  </si>
  <si>
    <t>BEL</t>
  </si>
  <si>
    <t>Belgium</t>
  </si>
  <si>
    <t>BIH</t>
  </si>
  <si>
    <t>Bosnia and Herzegovina</t>
  </si>
  <si>
    <t>BWA</t>
  </si>
  <si>
    <t>Botswana</t>
  </si>
  <si>
    <t>BRA</t>
  </si>
  <si>
    <t>Brazil</t>
  </si>
  <si>
    <t>BGR</t>
  </si>
  <si>
    <t>Bulgaria</t>
  </si>
  <si>
    <t>CAN</t>
  </si>
  <si>
    <t>Canada</t>
  </si>
  <si>
    <t>CHL</t>
  </si>
  <si>
    <t>Chile</t>
  </si>
  <si>
    <t>CHN</t>
  </si>
  <si>
    <t>China</t>
  </si>
  <si>
    <t>COL</t>
  </si>
  <si>
    <t>Colombia</t>
  </si>
  <si>
    <t>CRI</t>
  </si>
  <si>
    <t>Costa Rica</t>
  </si>
  <si>
    <t>HRV</t>
  </si>
  <si>
    <t>Croatia</t>
  </si>
  <si>
    <t>CZE</t>
  </si>
  <si>
    <t>Czech Republic</t>
  </si>
  <si>
    <t>DNK</t>
  </si>
  <si>
    <t>Denmark</t>
  </si>
  <si>
    <t>Nordic</t>
  </si>
  <si>
    <t>DOM</t>
  </si>
  <si>
    <t>Dominican Rep</t>
  </si>
  <si>
    <t>ECU</t>
  </si>
  <si>
    <t>Ecuador</t>
  </si>
  <si>
    <t>EGY</t>
  </si>
  <si>
    <t>Egypt, Arab Rep.</t>
  </si>
  <si>
    <t>SLV</t>
  </si>
  <si>
    <t>El Salvador</t>
  </si>
  <si>
    <t>EST</t>
  </si>
  <si>
    <t>Estonia</t>
  </si>
  <si>
    <t>FIN</t>
  </si>
  <si>
    <t>Finland</t>
  </si>
  <si>
    <t>FRA</t>
  </si>
  <si>
    <t>France</t>
  </si>
  <si>
    <t>GEO</t>
  </si>
  <si>
    <t>Georgia</t>
  </si>
  <si>
    <t>DEU</t>
  </si>
  <si>
    <t>Germany</t>
  </si>
  <si>
    <t>GRC</t>
  </si>
  <si>
    <t>Greece</t>
  </si>
  <si>
    <t>GTM</t>
  </si>
  <si>
    <t>Guatemala</t>
  </si>
  <si>
    <t>HND</t>
  </si>
  <si>
    <t>Honduras</t>
  </si>
  <si>
    <t>HKG</t>
  </si>
  <si>
    <t>Hong Kong, China</t>
  </si>
  <si>
    <t>HUN</t>
  </si>
  <si>
    <t>Hungary</t>
  </si>
  <si>
    <t>IDN</t>
  </si>
  <si>
    <t>Indonesia</t>
  </si>
  <si>
    <t>IRN</t>
  </si>
  <si>
    <t>Iran, Islamic Rep.</t>
  </si>
  <si>
    <t>IRL</t>
  </si>
  <si>
    <t>Ireland</t>
  </si>
  <si>
    <t>ISR</t>
  </si>
  <si>
    <t>Israel</t>
  </si>
  <si>
    <t>ITA</t>
  </si>
  <si>
    <t>Italy</t>
  </si>
  <si>
    <t>JAM</t>
  </si>
  <si>
    <t>Jamaica</t>
  </si>
  <si>
    <t>JPN</t>
  </si>
  <si>
    <t>Japan</t>
  </si>
  <si>
    <t>JOR</t>
  </si>
  <si>
    <t>Jordan</t>
  </si>
  <si>
    <t>KAZ</t>
  </si>
  <si>
    <t>Kazakhstan</t>
  </si>
  <si>
    <t>KOR</t>
  </si>
  <si>
    <t>Korea, Rep.</t>
  </si>
  <si>
    <t>KWT</t>
  </si>
  <si>
    <t>Kuwait</t>
  </si>
  <si>
    <t>LVA</t>
  </si>
  <si>
    <t>Latvia</t>
  </si>
  <si>
    <t>LBN</t>
  </si>
  <si>
    <t>Lebanon</t>
  </si>
  <si>
    <t>LTU</t>
  </si>
  <si>
    <t>Lithuania</t>
  </si>
  <si>
    <t>MKD</t>
  </si>
  <si>
    <t>Macedonia, FYR</t>
  </si>
  <si>
    <t>MYS</t>
  </si>
  <si>
    <t>Malaysia</t>
  </si>
  <si>
    <t>MEX</t>
  </si>
  <si>
    <t>Mexico</t>
  </si>
  <si>
    <t>MAR</t>
  </si>
  <si>
    <t>Morocco</t>
  </si>
  <si>
    <t>NAM</t>
  </si>
  <si>
    <t>Namibia</t>
  </si>
  <si>
    <t>NLD</t>
  </si>
  <si>
    <t>Netherlands</t>
  </si>
  <si>
    <t>NZL</t>
  </si>
  <si>
    <t>New Zealand</t>
  </si>
  <si>
    <t>NOR</t>
  </si>
  <si>
    <t>Norway</t>
  </si>
  <si>
    <t>OMN</t>
  </si>
  <si>
    <t>Oman</t>
  </si>
  <si>
    <t>PAN</t>
  </si>
  <si>
    <t>Panama</t>
  </si>
  <si>
    <t>PRY</t>
  </si>
  <si>
    <t>Paraguay</t>
  </si>
  <si>
    <t>PER</t>
  </si>
  <si>
    <t>Peru</t>
  </si>
  <si>
    <t>PHL</t>
  </si>
  <si>
    <t>Philippines</t>
  </si>
  <si>
    <t>POL</t>
  </si>
  <si>
    <t>Poland</t>
  </si>
  <si>
    <t>PRT</t>
  </si>
  <si>
    <t>Portugal</t>
  </si>
  <si>
    <t>PRI</t>
  </si>
  <si>
    <t>Puerto Rico</t>
  </si>
  <si>
    <t>ROM</t>
  </si>
  <si>
    <t>Romania</t>
  </si>
  <si>
    <t>RUS</t>
  </si>
  <si>
    <t>Russian Federation</t>
  </si>
  <si>
    <t>SAU</t>
  </si>
  <si>
    <t>Saudi Arabia</t>
  </si>
  <si>
    <t>YUG</t>
  </si>
  <si>
    <t>Serbia and Montenegro</t>
  </si>
  <si>
    <t>SGP</t>
  </si>
  <si>
    <t>Singapore</t>
  </si>
  <si>
    <t>SVK</t>
  </si>
  <si>
    <t>Slovak Republic</t>
  </si>
  <si>
    <t>SVN</t>
  </si>
  <si>
    <t>Slovenia</t>
  </si>
  <si>
    <t>ZAF</t>
  </si>
  <si>
    <t>South Africa</t>
  </si>
  <si>
    <t>ESP</t>
  </si>
  <si>
    <t>Spain</t>
  </si>
  <si>
    <t>LKA</t>
  </si>
  <si>
    <t>Sri Lanka</t>
  </si>
  <si>
    <t>SWE</t>
  </si>
  <si>
    <t>Sweden</t>
  </si>
  <si>
    <t>CHE</t>
  </si>
  <si>
    <t>Switzerland</t>
  </si>
  <si>
    <t>SYR</t>
  </si>
  <si>
    <t>Syrian Arab Republic</t>
  </si>
  <si>
    <t>TWN</t>
  </si>
  <si>
    <t>Taiwan, China</t>
  </si>
  <si>
    <t>THA</t>
  </si>
  <si>
    <t>Thailand</t>
  </si>
  <si>
    <t>TUN</t>
  </si>
  <si>
    <t>Tunisia</t>
  </si>
  <si>
    <t>TUR</t>
  </si>
  <si>
    <t>Turkey</t>
  </si>
  <si>
    <t>UKR</t>
  </si>
  <si>
    <t>Ukraine</t>
  </si>
  <si>
    <t>ARE</t>
  </si>
  <si>
    <t>United Arab Emirates</t>
  </si>
  <si>
    <t>GBR</t>
  </si>
  <si>
    <t>United Kingdom</t>
  </si>
  <si>
    <t>USA</t>
  </si>
  <si>
    <t>United States</t>
  </si>
  <si>
    <t>URY</t>
  </si>
  <si>
    <t>Uruguay</t>
  </si>
  <si>
    <t>VEN</t>
  </si>
  <si>
    <t>Venezuela, RB</t>
  </si>
  <si>
    <t>atimepay</t>
  </si>
  <si>
    <t>Foreclosure</t>
  </si>
  <si>
    <t>Time</t>
  </si>
  <si>
    <t>Cost</t>
  </si>
  <si>
    <t>Liquidation</t>
  </si>
  <si>
    <t>atimesale</t>
  </si>
  <si>
    <t>bps</t>
  </si>
  <si>
    <t>igp</t>
  </si>
  <si>
    <t>bkorigin</t>
  </si>
  <si>
    <t>nordic</t>
  </si>
  <si>
    <t>btimesale</t>
  </si>
  <si>
    <t>private_cred</t>
  </si>
  <si>
    <t>lncdays</t>
  </si>
  <si>
    <t>credright</t>
  </si>
  <si>
    <t>arecov</t>
  </si>
  <si>
    <t>apporde</t>
  </si>
  <si>
    <t>orderju</t>
  </si>
  <si>
    <t>appsal</t>
  </si>
  <si>
    <t>saleju</t>
  </si>
  <si>
    <t>disclai</t>
  </si>
  <si>
    <t>disju</t>
  </si>
  <si>
    <t>Table 1:  Description of the Variables</t>
  </si>
  <si>
    <t>Panel A:  Main Variables</t>
  </si>
  <si>
    <t>Variable</t>
  </si>
  <si>
    <t>Description</t>
  </si>
  <si>
    <t>Equals 1 if Mirage is most likely to undergo a foreclosure or debt enforcement proceeding under the factual and procedural assumptions provided. Foreclosure is a security enforcement procedure aimed at recovering money owed to secured creditors. It is generally governed by laws separate from bankruptcy law. Foreclosure proceedings do not aim to recover money for unsecured creditors or other claimants, although in some cases any excess funds may be disbursed to other claimants.</t>
  </si>
  <si>
    <t>Equals 1 if Mirage is most likely to undergo a liquidation proceeding under the factual and procedural assumptions provided. Liquidation is the procedure of winding up a company under judicial supervision. Liquidation results in the dissolution of the legal entity. The underlying busines may  be sold as a going concern or piecemeal, generally by auction.</t>
  </si>
  <si>
    <t>Reorganization</t>
  </si>
  <si>
    <t>Equals 1 if Mirage is most likely to undergo a reorganization proceeding under the factual and procedural assumptions provided. Reorganization is a court supervised procedure aimed at rehabilitating companies in financial distress. Reorganization proceedings generally provide for a statutory freeze on individual creditor enforcements and specify powers to bind dissenting creditors to a reorganization plan.</t>
  </si>
  <si>
    <t xml:space="preserve">The estimated duration, in years, of the time to resolve the insolvency case of Mirage under the factual and procedural assumptions provided. Time measures the duration from the moment of Mirage's default to the point at which the fate of Mirage is determined:  i.e., when Mirage is either sold as a going concern, sold piecemeal, or successfully reorganized.  </t>
  </si>
  <si>
    <t>Time to payment</t>
  </si>
  <si>
    <t>The estimated duration, in years, of the time from the moment of Mirage's default to the point at which the secured creditor to receives payment, under the factual and procedural assumptions provided.</t>
  </si>
  <si>
    <t>The estimated cost of the insolvency proceeding for Mirage, reported as a percentage of the value of the insolvency estate, borne by all parties. Costs include court/bankruptcy authority costs, attorney fees, bankruptcy administrator fees, accountant fees, notification and publication fees, assessor or inspector fees, asset storage and preservation costs, auctioneer fees, government levies and other associated insolvency costs.</t>
  </si>
  <si>
    <t>Efficient Outcome</t>
  </si>
  <si>
    <t>Equals 1 if the efficient insolvency outcome is achieved in the case of Mirage, 0 otherwise. In version A, the efficient outcome applies if Mirage continues operating as a going concern both throughout and upon completion of the insolvency process. In version B, the efficient outcome applies if Mirage discontinues operations and is sold piecmeal.</t>
  </si>
  <si>
    <t>Lending rates</t>
  </si>
  <si>
    <t>Legal origin</t>
  </si>
  <si>
    <t>A dummy variable that identifies the legal origin of the bankruptcy law of each country.  The four origins are English, French, German and Nordic.</t>
  </si>
  <si>
    <t>GDP per capita</t>
  </si>
  <si>
    <t>Panel B:  Characteristics of the Insolvency System</t>
  </si>
  <si>
    <t>Statutory time limits on appeals</t>
  </si>
  <si>
    <t>Equals 1 if there are time limits that restrict the duration of any appeal of the judgment by any party.  Equals 0 otherwise.  Procedure of relevance: all.</t>
  </si>
  <si>
    <t>Out of court seizure and sale</t>
  </si>
  <si>
    <t>Equals 1 if the secured creditor may seize and sell its collateral without court approval, judgment or enforcement. Equals 0 if court approval, judgment or enforcement is required to enforce security. Procedure of relevance: foreclosure.</t>
  </si>
  <si>
    <t>No judgment for enforcement</t>
  </si>
  <si>
    <t>Equals 1 if the secured creditor may enforce its security either in an enforcement court or out of court procedure, without first obtaining a judgment authorizing it to do so. Equals 0 if a court judgment is required before proceeding to enforcement. Procedure of relevance: foreclosure.</t>
  </si>
  <si>
    <t>Floating charge</t>
  </si>
  <si>
    <t xml:space="preserve">Equals 1 if laws allow a secured creditor to take an entire business as collateral for a loan, including all present and future assets, tangible and intangible, and a changing pool of assets. Equals 0 if available security instruments restrict the secured creditor to taking only certain types of fixed assets as collateral--such as the land or the building--or otherwise do not allow the secured creditor to take the entire business as collateral. Procedure of relevance: Foreclosure. </t>
  </si>
  <si>
    <t xml:space="preserve">Specialized Court </t>
  </si>
  <si>
    <t>Equals 1 where the authority with jurisidiction in the case of Mirage is either a specialized bankruptcy court or a specialized bankruptcy administrative authority, 0 otherwise. A specialized bankruptcy court would generally have jurisdiction over liquidation and reorganization, but not foreclosure/debt enforcement proceedings.  Procedure of relevance: liquidation/reorganization</t>
  </si>
  <si>
    <t>Case proceeds on appeal of insolvency order</t>
  </si>
  <si>
    <t>Equals 1 if the insolvency case is not automatically suspended upon appeal of the order initiating the insolvency process or if the insolvency order cannot be appealed at all. Equals 0 if the case is suspended until resolution of the appeal. Procedure of relevance: liquidation/reorganization.</t>
  </si>
  <si>
    <t>Same judge for appeal of insolvency order</t>
  </si>
  <si>
    <t>Equals 1 if an appeal of the initiation of the insolvency case is handled by the same judge supervising the insolvency case. Equals 0 if the appeal is heard by a different judge in an appeals court. Procedure of relevance: liquidation/reorganization.</t>
  </si>
  <si>
    <t>Panel B:  Characteristics of the Insolvency System (cont.)</t>
  </si>
  <si>
    <t>Case proceeds on appeal of liquidation sale</t>
  </si>
  <si>
    <t>Equals 1 if a sale in liquidation is executed even on appeal of the liquidation order or if the liquidation order cannot be appealed at all. Equals 0 if the case is suspended until resolution of the appeal. Procedure of relevance: liquidation.</t>
  </si>
  <si>
    <t>Same judge for appeal of liquidation sale</t>
  </si>
  <si>
    <t>Equals 1 if an appeal of the order to liquidate Mirage is handled by the same judge supervising the insolvency case. Equals 0 if the appeal is heard by a different judge in an appeals court. Procedure of relevance: liquidation.</t>
  </si>
  <si>
    <t xml:space="preserve">Case proceeds on claim amount dispute </t>
  </si>
  <si>
    <t>Equals 1 if the insolvency case is not automatically suspended when a creditor disputes a claim amount or if the claim amount cannot be appealed at all. Equals 0 if the case is suspended until resolution of the appeal. Procedure of relevance: liquidation/reorganization.</t>
  </si>
  <si>
    <t xml:space="preserve">Same judge for claim amount dispute </t>
  </si>
  <si>
    <t>Equals 1 if an appeal of the amount of the claim is handled by the same judge supervising the insolvency case. Equals 0 if the appeal is heard by a different judge in an appeals court. Procedure of relevance: liquidation/reorganization.</t>
  </si>
  <si>
    <t>Reorganization attempt required</t>
  </si>
  <si>
    <t>Equals 1 if by law Mirage must first attempt reorganization before proceeding to liquidation. Equals 0 if it is possible for Mirage to enter liquidation first. Procedure of relevance: liquidation/reorganization.</t>
  </si>
  <si>
    <t>Automatic stay on enforcement</t>
  </si>
  <si>
    <t>Equals 1 if the secured creditor may not enforce its security against Mirage upon commencement of the insolvency proceedings, 0 otherwise. Procedure of relevance: liquidation/reorganization.</t>
  </si>
  <si>
    <t>Automatic stay on lawsuits</t>
  </si>
  <si>
    <t>Equals 1 if lawsuits against Mirage are automatically stayed upon commencement of insolvency proceedings, 0 otherwise.</t>
  </si>
  <si>
    <t>Firm must cease operating</t>
  </si>
  <si>
    <t>Equals 1 if Mirage must cease operations upon commencement or during the insolvency proceedings, 0 otherwise. Procedure of relevance: liquidation/reorganization.</t>
  </si>
  <si>
    <t>Contracts may be rescinded</t>
  </si>
  <si>
    <t>Equals 1 if suppliers and customers may rescind contracts with Mirage without penalty upon the initiation of insolvency proceedings, 0 otherwise. Procedure of relevance: liquidation/reorganization.</t>
  </si>
  <si>
    <t>Restrictions on dismissals</t>
  </si>
  <si>
    <t>Equals 1 if Mirage is restricted from dismissing employees upon the initiation of insolvency proceedings, 0 otherwise. Procedure of relevance: liquidation/reorganization.</t>
  </si>
  <si>
    <t>Management remain</t>
  </si>
  <si>
    <t>Equals 1 if management remain in control of decisions in the ordinary course of business during the resolution of the insolvency proceeding. Equals 0 if management is automatically dismissed or must be supervised or seek approval from the insolvency administrator or court for decisions in the ordinary course of business. Procedure of relevance: liquidation/reorganization.</t>
  </si>
  <si>
    <t>Creditor approves administrator</t>
  </si>
  <si>
    <t>Equals 1 if the secured creditor may appoint or must approve the appointment of the insolvency administrator. Equals 0 if only the court, the debtor and/or other participants appoint the administrator. Procedure of relevance: liquidation/reorganization.</t>
  </si>
  <si>
    <t>Creditor dismisses administrator</t>
  </si>
  <si>
    <t>Equals 1 if the secured creditor may dismiss or must approve the dismissal of the insolvency administrator. Equals 0 if only the court, the debtor and/or other participants appoint the administrator. Procedure of relevance: liquidation/reorganization.</t>
  </si>
  <si>
    <t>Administrator paid on market value</t>
  </si>
  <si>
    <t>Equals 1 if the insolvency administrator is remunerated on the basis of the market value of the insolvency estate. Equals 0 if the insolvency administrator is remunerated on the basis of the book value of assets or on a daily rate. Procedure of relevance: liquidation/reorganization.</t>
  </si>
  <si>
    <t>Automatic trigger for liquidation</t>
  </si>
  <si>
    <t>Equals 1 if an "automatic trigger" mechnanism can initiative insolvency. An automatic trigger is defined as a set of circumstances -- such as on the period of default or ratio of assets to liabilities -- under which Mirage must by law apply for insolvency proceedings. Procedure of relevance: liquidation/reorganization.</t>
  </si>
  <si>
    <t>Proof of reorganization prospects required</t>
  </si>
  <si>
    <t xml:space="preserve">Equals 1 if Mirage must submit proof of reorganization prospects before reorganization proceedings may commence. Equals 0 if Mirage may commence reorganization proceedings without evidence that the procedure may be successful. Procedure of relevance: reorganization. </t>
  </si>
  <si>
    <t>Creditors vote directly</t>
  </si>
  <si>
    <t>Equals 1 if secured creditors vote directly on the reorganization plan. Equals 0 if secured creditors vote in committee or not at all. Procedure of relevance: reorganization.</t>
  </si>
  <si>
    <t xml:space="preserve">Panel C:  Other Variables </t>
  </si>
  <si>
    <t>Creditor rights</t>
  </si>
  <si>
    <t>Information sharing</t>
  </si>
  <si>
    <t>Private Credit/GDP</t>
  </si>
  <si>
    <t>GDP</t>
  </si>
  <si>
    <t>GDP per capita growth</t>
  </si>
  <si>
    <t>Contract enforcement days</t>
  </si>
  <si>
    <t>Formalism</t>
  </si>
  <si>
    <t xml:space="preserve">Bureaucratic delays </t>
  </si>
  <si>
    <t xml:space="preserve">Infrastructure quality index </t>
  </si>
  <si>
    <t xml:space="preserve">Corruption index </t>
  </si>
  <si>
    <t xml:space="preserve">Tax compliance </t>
  </si>
  <si>
    <t>Non performing Loans (IMF)</t>
  </si>
  <si>
    <t>Moody's rating financial risk</t>
  </si>
  <si>
    <t>Perceived efficiency of bankruptcy (WEF)</t>
  </si>
  <si>
    <t>Perceived access to loans (WEF)</t>
  </si>
  <si>
    <t>Perceived efficiency of credit markets (WEF)</t>
  </si>
  <si>
    <t>Perceived financial system soundness (WEF)</t>
  </si>
  <si>
    <t>Perceived financial system sophistication (WEF)</t>
  </si>
  <si>
    <r>
      <t xml:space="preserve">The bank lending rate to the private sector (IFS line 60P.ZF). Line 60P.ZF is defined as the "bank rate that usually meets the short and medium term financing needs of the private sector." In cases where lending rates are not reported in the IFS, we obtain data directly from central banks. </t>
    </r>
    <r>
      <rPr>
        <i/>
        <sz val="8"/>
        <rFont val="Arial"/>
        <family val="2"/>
      </rPr>
      <t>Source: IMF International Financial Statistics online database.</t>
    </r>
  </si>
  <si>
    <r>
      <t xml:space="preserve">Logarithm of gross national income per capita (Atlas method), 2004. Source:  </t>
    </r>
    <r>
      <rPr>
        <i/>
        <sz val="8"/>
        <rFont val="Arial"/>
        <family val="2"/>
      </rPr>
      <t>World Development Indicators 2005.</t>
    </r>
  </si>
  <si>
    <r>
      <t xml:space="preserve">An index aggregating creditor rights, following La Porta et al. (1998).  A score of one is assigned when each of the following rights of secured lenders is defined in laws and regulations:  First, there are restrictions, such as creditor consent or minimum dividends, for a debtor to file for reorganization. Second, secured creditors are able to seize their collateral after the reorganization petition is approved, i.e. there is no "automatic stay" or "asset freeze."  Third, secured creditors are paid first out of the proceeds of liquidating a bankrupt firm, as opposed to other creditors such as government or workers.  Finally, if management does not retain administration of its property pending the resolution of the reorganization.   The index ranges from 0 (weak creditor rights) to 4 (strong creditor rights). </t>
    </r>
    <r>
      <rPr>
        <i/>
        <sz val="8"/>
        <rFont val="Arial"/>
        <family val="2"/>
      </rPr>
      <t>Source: Djankov, McLiesh and Shleifer (2006).</t>
    </r>
  </si>
  <si>
    <r>
      <t xml:space="preserve">The variable equals 1 if either a public registry or a private bureau operates in the country, 0 otherwise. A public registry is defined as a database owned by public authorities (usually the Central Bank or Banking Supervisory Authority) that collects information on the standing of borrowers in the financial system and makes it available to financial institutions.  A private bureau is defined as a private commercial firm or non profit organization that maintains a database on the standing of borrowers in the financial system, and its primary role is to facilitate exchange of information amongst banks and financial institutions. </t>
    </r>
    <r>
      <rPr>
        <i/>
        <sz val="8"/>
        <rFont val="Arial"/>
        <family val="2"/>
      </rPr>
      <t>Source: Djankov, McLiesh and Shleifer (2006).</t>
    </r>
  </si>
  <si>
    <r>
      <t xml:space="preserve">Ratio of credit from deposit taking financial institutions to the private sector (IFS lines 22d and 42d) relative to GDP (IFS line 99b).  Line 22d measures claims on the private sector by commercial banks and other financial institutions that accept transferable deposits such as demand deposits.  Line 42d measures claims on the private sector given by other financial institutions that do not accept transferable deposits but that perform financial intermediation by accepting other types of deposits or close substitutes for deposits (e.g. savings and mortgage institutions, post office savings institutions, building and loan associations, certain finance companies, development banks and offshore banking institutions).   Source:  </t>
    </r>
    <r>
      <rPr>
        <i/>
        <sz val="8"/>
        <rFont val="Arial"/>
        <family val="2"/>
      </rPr>
      <t>IMF International Financial Statistics database.</t>
    </r>
  </si>
  <si>
    <r>
      <t xml:space="preserve">Logarithm of gross national product (current U.S. Dollars), average 2002-2004.  Source:  </t>
    </r>
    <r>
      <rPr>
        <i/>
        <sz val="8"/>
        <rFont val="Arial"/>
        <family val="2"/>
      </rPr>
      <t>World Development Indicators 2005.</t>
    </r>
  </si>
  <si>
    <r>
      <t xml:space="preserve">Average annual growth in gross domestic product per capita from 1980 - 2004.  Source:  </t>
    </r>
    <r>
      <rPr>
        <i/>
        <sz val="8"/>
        <rFont val="Arial"/>
        <family val="2"/>
      </rPr>
      <t>World Development Indicators 2005.</t>
    </r>
  </si>
  <si>
    <r>
      <t>The number of days to resolve a payment dispute through courts. The data are based on the methodology in Djankov et al. (2003) but describe the number of calendar days to enforce a contract of unpaid debt worth 50% of the country's GDP per capita.  The variable is constructed as at January 2003. S</t>
    </r>
    <r>
      <rPr>
        <i/>
        <sz val="8"/>
        <rFont val="Arial"/>
        <family val="2"/>
      </rPr>
      <t>ource: Djankov et al. (2003).</t>
    </r>
  </si>
  <si>
    <r>
      <t xml:space="preserve">The formalism index measures substantive and procedural statutory intervention in judicial cases at lower-level civil trial courts. The index ranges from 0 to 7 where 7 means a higher level of control or intervention in the judicial process. </t>
    </r>
    <r>
      <rPr>
        <i/>
        <sz val="8"/>
        <rFont val="Arial"/>
        <family val="2"/>
      </rPr>
      <t>Source: Djankov et al. (2003).</t>
    </r>
  </si>
  <si>
    <r>
      <t xml:space="preserve">An indicator of bureaucratic delays (red tape). Low ratings indicate lower levels of red tape in the
bureaucracy of the country. Scale from 0 to 10. The index is published three times per year. The data are
the average of the years between 1972 and 1995. </t>
    </r>
    <r>
      <rPr>
        <i/>
        <sz val="8"/>
        <rFont val="Arial"/>
        <family val="2"/>
      </rPr>
      <t>Source: La Porta et al. (1999).</t>
    </r>
  </si>
  <si>
    <r>
      <t>Assessment of the “facilities for and ease of communication between headquarters and the operation, and
within the country,” as well as the quality of the transportation. Average data for the years 1972 to 1995.
Scale from 0 to 10 with higher scores for superior quality. S</t>
    </r>
    <r>
      <rPr>
        <i/>
        <sz val="8"/>
        <rFont val="Arial"/>
        <family val="2"/>
      </rPr>
      <t>ource: La Porta and others (1999).</t>
    </r>
  </si>
  <si>
    <r>
      <t xml:space="preserve">An indicator of corruption in government. Low ratings indicate “high government officials are likely to demand special payments” and “illegal payments are generally expected thought lower levels of government” in the form of “bribes connected with import and export licenses, exchange controls, tax assessment, policy protection, or loans.” Scale from 0 to 10. </t>
    </r>
    <r>
      <rPr>
        <i/>
        <sz val="8"/>
        <rFont val="Arial"/>
        <family val="2"/>
      </rPr>
      <t>Source: La Porta et al. (1999).</t>
    </r>
  </si>
  <si>
    <r>
      <t>Assessment of the level of tax compliance. Scale from 0 to 6, where higher scores indicate higher
compliance. S</t>
    </r>
    <r>
      <rPr>
        <i/>
        <sz val="8"/>
        <rFont val="Arial"/>
        <family val="2"/>
      </rPr>
      <t>ource: La Porta et al. (1999).</t>
    </r>
  </si>
  <si>
    <r>
      <t xml:space="preserve">Bank nonperforming loans to total loans. </t>
    </r>
    <r>
      <rPr>
        <i/>
        <sz val="8"/>
        <rFont val="Arial"/>
        <family val="2"/>
      </rPr>
      <t>Source: IMF Global Financial Stability Report 2005.</t>
    </r>
  </si>
  <si>
    <r>
      <t xml:space="preserve">Moody’s Weighted Average Bank Financial Strength Index. Constructed according to a numerical scale assigned to Moody’s weighted average bank ratings by country. “0” indicates the lowest possible average rating and “100” indicates the highest possible average rating. </t>
    </r>
    <r>
      <rPr>
        <i/>
        <sz val="8"/>
        <rFont val="Arial"/>
        <family val="2"/>
      </rPr>
      <t>Source: IMF Global Financial Stability Report 2005.</t>
    </r>
  </si>
  <si>
    <r>
      <t>Assessment of the efficiency of bankruptcy law. Scale from 0 to 6, where higher scores indicate higher
compliance. S</t>
    </r>
    <r>
      <rPr>
        <i/>
        <sz val="8"/>
        <rFont val="Arial"/>
        <family val="2"/>
      </rPr>
      <t>ource: World Economic Forum Global Competitiveness Report (2005).</t>
    </r>
  </si>
  <si>
    <r>
      <t>Assessment of the ease of accessing business loans. Scale from 0 to 6, where higher scores indicate higher
compliance. S</t>
    </r>
    <r>
      <rPr>
        <i/>
        <sz val="8"/>
        <rFont val="Arial"/>
        <family val="2"/>
      </rPr>
      <t>ource: World Economic Forum Global Competitiveness Report (2005).</t>
    </r>
  </si>
  <si>
    <r>
      <t>Assessment of the efficiency of credit markets. Scale from 0 to 6, where higher scores indicate higher
compliance. S</t>
    </r>
    <r>
      <rPr>
        <i/>
        <sz val="8"/>
        <rFont val="Arial"/>
        <family val="2"/>
      </rPr>
      <t>ource: World Economic Forum Global Competitiveness Report (2005).</t>
    </r>
  </si>
  <si>
    <r>
      <t>Assessment of the soundness of the financial system. Scale from 0 to 6, where higher scores indicate higher
compliance. S</t>
    </r>
    <r>
      <rPr>
        <i/>
        <sz val="8"/>
        <rFont val="Arial"/>
        <family val="2"/>
      </rPr>
      <t>ource: World Economic Forum Global Competitiveness Report (2005).</t>
    </r>
  </si>
  <si>
    <r>
      <t>Assessment of the sophistication of the financial system. Scale from 0 to 6, where higher scores indicate higher
compliance. S</t>
    </r>
    <r>
      <rPr>
        <i/>
        <sz val="8"/>
        <rFont val="Arial"/>
        <family val="2"/>
      </rPr>
      <t>ource: World Economic Forum Global Competitiveness Report (2005).</t>
    </r>
  </si>
  <si>
    <t>Country code</t>
  </si>
  <si>
    <t>Country name</t>
  </si>
  <si>
    <t>Income group</t>
  </si>
  <si>
    <t>Legal origin of bankruptcy code</t>
  </si>
  <si>
    <t>Civil law origin</t>
  </si>
  <si>
    <t xml:space="preserve">English origin </t>
  </si>
  <si>
    <t>French origin</t>
  </si>
  <si>
    <t>German origin</t>
  </si>
  <si>
    <t>Nordic origin</t>
  </si>
  <si>
    <t>Procedure</t>
  </si>
  <si>
    <t>Priority</t>
  </si>
  <si>
    <t>EO</t>
  </si>
  <si>
    <t>aeo</t>
  </si>
  <si>
    <t>Lending rate</t>
  </si>
  <si>
    <t>Efficiency</t>
  </si>
  <si>
    <t>Recovery</t>
  </si>
  <si>
    <t>Case b procedure</t>
  </si>
  <si>
    <t>Case b time</t>
  </si>
  <si>
    <t>Case b cost</t>
  </si>
  <si>
    <t>Case b piecemeal sale</t>
  </si>
  <si>
    <t>Case B efficiency</t>
  </si>
  <si>
    <t>Log GNI per capita</t>
  </si>
  <si>
    <t>Gross national income per capita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</si>
</sst>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0_);_(* \(#,##0.0\);_(* &quot;-&quot;?_);_(@_)"/>
    <numFmt numFmtId="168" formatCode="\(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_(* #,##0_);_(* \(#,##0\);_(* &quot;-&quot;??_);_(@_)"/>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mmm\-yyyy"/>
    <numFmt numFmtId="185" formatCode="0.00000000"/>
    <numFmt numFmtId="186" formatCode="0.0000000"/>
    <numFmt numFmtId="187" formatCode="0.000000"/>
    <numFmt numFmtId="188" formatCode="0.00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m/d"/>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_);\(0\)"/>
    <numFmt numFmtId="204" formatCode="d\-mmm\-yyyy"/>
    <numFmt numFmtId="205" formatCode="_-* #,##0.0_р_._-;\-* #,##0.0_р_._-;_-* &quot;-&quot;??_р_._-;_-@_-"/>
    <numFmt numFmtId="206" formatCode="_-* #,##0_р_._-;\-* #,##0_р_._-;_-* &quot;-&quot;??_р_._-;_-@_-"/>
    <numFmt numFmtId="207" formatCode="m/d/yy"/>
    <numFmt numFmtId="208" formatCode="_(* #,##0_);\(* #,##0\);_(* &quot;-&quot;_);_(@_)"/>
    <numFmt numFmtId="209" formatCode="_(&quot;$&quot;* #,##0_);\(&quot;$&quot;* #,##0\);_(&quot;$&quot;* &quot;-&quot;_);_(@_)"/>
    <numFmt numFmtId="210" formatCode="_(* #,##0.00_);\(* #,##0.00\);_(* &quot;-&quot;??_);_(@_)"/>
    <numFmt numFmtId="211" formatCode="_(&quot;$&quot;* #,##0.00_);\(&quot;$&quot;* #,##0.00\);_(&quot;$&quot;* &quot;-&quot;??_);_(@_)"/>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0.0_)"/>
    <numFmt numFmtId="221" formatCode="General_)"/>
    <numFmt numFmtId="222" formatCode="0_)"/>
    <numFmt numFmtId="223" formatCode="###,###,###,###,##0"/>
    <numFmt numFmtId="224" formatCode="#.00"/>
    <numFmt numFmtId="225" formatCode="0.00000000000000%"/>
    <numFmt numFmtId="226" formatCode="#,##0.0_);[Red]\(#,##0.0\)"/>
  </numFmts>
  <fonts count="9">
    <font>
      <sz val="10"/>
      <name val="Arial"/>
      <family val="0"/>
    </font>
    <font>
      <sz val="8"/>
      <name val="Arial"/>
      <family val="0"/>
    </font>
    <font>
      <i/>
      <sz val="8"/>
      <name val="Arial"/>
      <family val="2"/>
    </font>
    <font>
      <sz val="8"/>
      <color indexed="18"/>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color indexed="8"/>
      <name val="Arial"/>
      <family val="0"/>
    </font>
  </fonts>
  <fills count="2">
    <fill>
      <patternFill/>
    </fill>
    <fill>
      <patternFill patternType="gray125"/>
    </fill>
  </fills>
  <borders count="2">
    <border>
      <left/>
      <right/>
      <top/>
      <bottom/>
      <diagonal/>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Fill="1" applyAlignment="1">
      <alignment/>
    </xf>
    <xf numFmtId="0" fontId="1" fillId="0" borderId="0" xfId="0" applyFont="1" applyAlignment="1">
      <alignment/>
    </xf>
    <xf numFmtId="2" fontId="1" fillId="0" borderId="0" xfId="0" applyNumberFormat="1" applyFont="1" applyFill="1" applyAlignment="1">
      <alignment/>
    </xf>
    <xf numFmtId="0" fontId="1" fillId="0" borderId="0" xfId="0" applyFont="1" applyFill="1" applyBorder="1" applyAlignment="1">
      <alignment horizontal="center" wrapText="1"/>
    </xf>
    <xf numFmtId="164" fontId="1" fillId="0" borderId="0" xfId="21" applyNumberFormat="1" applyFont="1" applyFill="1" applyBorder="1" applyAlignment="1">
      <alignment horizontal="center" wrapText="1"/>
    </xf>
    <xf numFmtId="0" fontId="1" fillId="0" borderId="0" xfId="0" applyFont="1" applyFill="1" applyAlignment="1">
      <alignment/>
    </xf>
    <xf numFmtId="164" fontId="1" fillId="0" borderId="0" xfId="21" applyNumberFormat="1" applyFont="1" applyFill="1" applyAlignment="1">
      <alignment/>
    </xf>
    <xf numFmtId="164" fontId="1" fillId="0" borderId="0" xfId="21" applyNumberFormat="1" applyFont="1" applyFill="1" applyBorder="1" applyAlignment="1">
      <alignment/>
    </xf>
    <xf numFmtId="164" fontId="1" fillId="0" borderId="0" xfId="0" applyNumberFormat="1" applyFont="1" applyFill="1" applyBorder="1" applyAlignment="1">
      <alignment/>
    </xf>
    <xf numFmtId="164" fontId="3" fillId="0" borderId="0" xfId="21" applyNumberFormat="1" applyFont="1" applyFill="1" applyBorder="1" applyAlignment="1">
      <alignment/>
    </xf>
    <xf numFmtId="164" fontId="1" fillId="0" borderId="0" xfId="0" applyNumberFormat="1" applyFont="1" applyFill="1" applyBorder="1" applyAlignment="1">
      <alignment horizontal="right"/>
    </xf>
    <xf numFmtId="0" fontId="1" fillId="0" borderId="0" xfId="0" applyFont="1" applyFill="1" applyAlignment="1">
      <alignment horizontal="center"/>
    </xf>
    <xf numFmtId="164" fontId="1" fillId="0" borderId="0" xfId="0" applyNumberFormat="1" applyFont="1" applyFill="1" applyAlignment="1">
      <alignment/>
    </xf>
    <xf numFmtId="39" fontId="1" fillId="0" borderId="0" xfId="0" applyNumberFormat="1" applyFont="1" applyFill="1" applyBorder="1" applyAlignment="1">
      <alignment horizontal="center" wrapText="1"/>
    </xf>
    <xf numFmtId="39" fontId="1" fillId="0" borderId="0" xfId="15" applyNumberFormat="1" applyFont="1" applyFill="1" applyAlignment="1">
      <alignment/>
    </xf>
    <xf numFmtId="39" fontId="1" fillId="0" borderId="0" xfId="0" applyNumberFormat="1" applyFont="1" applyFill="1" applyBorder="1" applyAlignment="1">
      <alignment/>
    </xf>
    <xf numFmtId="39" fontId="1" fillId="0" borderId="0" xfId="0" applyNumberFormat="1" applyFont="1" applyFill="1" applyAlignment="1">
      <alignment/>
    </xf>
    <xf numFmtId="39" fontId="1" fillId="0" borderId="0" xfId="15" applyNumberFormat="1" applyFont="1" applyFill="1" applyBorder="1" applyAlignment="1">
      <alignment horizontal="right"/>
    </xf>
    <xf numFmtId="39" fontId="3" fillId="0" borderId="0" xfId="0" applyNumberFormat="1" applyFont="1" applyFill="1" applyBorder="1" applyAlignment="1">
      <alignment/>
    </xf>
    <xf numFmtId="39" fontId="3" fillId="0" borderId="0" xfId="15" applyNumberFormat="1" applyFont="1" applyFill="1" applyBorder="1" applyAlignment="1">
      <alignment horizontal="right"/>
    </xf>
    <xf numFmtId="39" fontId="1" fillId="0" borderId="0" xfId="0" applyNumberFormat="1" applyFont="1" applyFill="1" applyBorder="1" applyAlignment="1">
      <alignment horizontal="right"/>
    </xf>
    <xf numFmtId="165" fontId="1" fillId="0" borderId="0" xfId="0" applyNumberFormat="1" applyFont="1" applyFill="1" applyAlignment="1">
      <alignment/>
    </xf>
    <xf numFmtId="0" fontId="1" fillId="0" borderId="0" xfId="0" applyFont="1" applyFill="1" applyBorder="1" applyAlignment="1">
      <alignment horizontal="right"/>
    </xf>
    <xf numFmtId="0" fontId="1" fillId="0" borderId="0" xfId="0" applyFont="1" applyFill="1" applyAlignment="1">
      <alignment horizontal="right"/>
    </xf>
    <xf numFmtId="164" fontId="1" fillId="0" borderId="0" xfId="0" applyNumberFormat="1" applyFont="1" applyFill="1" applyAlignment="1">
      <alignment horizontal="right"/>
    </xf>
    <xf numFmtId="165" fontId="1" fillId="0" borderId="0" xfId="0" applyNumberFormat="1" applyFont="1" applyFill="1" applyAlignment="1">
      <alignment horizontal="center"/>
    </xf>
    <xf numFmtId="39" fontId="1" fillId="0" borderId="0" xfId="15" applyNumberFormat="1" applyFont="1" applyFill="1" applyAlignment="1">
      <alignment horizontal="center"/>
    </xf>
    <xf numFmtId="0" fontId="0" fillId="0" borderId="0" xfId="0" applyFill="1" applyAlignment="1">
      <alignment horizontal="center"/>
    </xf>
    <xf numFmtId="164" fontId="1" fillId="0" borderId="0" xfId="0" applyNumberFormat="1" applyFont="1" applyFill="1" applyAlignment="1">
      <alignment horizontal="center"/>
    </xf>
    <xf numFmtId="2" fontId="1" fillId="0" borderId="0" xfId="0" applyNumberFormat="1" applyFont="1" applyFill="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1" fillId="0" borderId="0" xfId="0" applyFont="1" applyAlignment="1">
      <alignment/>
    </xf>
    <xf numFmtId="0" fontId="7" fillId="0" borderId="1" xfId="0" applyFont="1" applyBorder="1" applyAlignment="1">
      <alignment horizontal="center" vertical="center" wrapText="1"/>
    </xf>
    <xf numFmtId="0" fontId="0" fillId="0" borderId="1" xfId="0" applyBorder="1" applyAlignment="1">
      <alignment horizontal="center"/>
    </xf>
    <xf numFmtId="0" fontId="7"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xf>
    <xf numFmtId="169" fontId="1" fillId="0" borderId="0" xfId="0" applyNumberFormat="1" applyFont="1" applyAlignment="1">
      <alignment vertical="top"/>
    </xf>
    <xf numFmtId="0" fontId="1" fillId="0" borderId="0" xfId="0" applyFont="1" applyAlignment="1">
      <alignment vertical="top" wrapText="1"/>
    </xf>
    <xf numFmtId="168" fontId="1" fillId="0" borderId="0" xfId="0" applyNumberFormat="1" applyFont="1" applyAlignment="1">
      <alignment vertical="top"/>
    </xf>
    <xf numFmtId="169" fontId="1" fillId="0" borderId="0" xfId="0" applyNumberFormat="1" applyFont="1" applyAlignment="1">
      <alignment wrapText="1"/>
    </xf>
    <xf numFmtId="170" fontId="1" fillId="0" borderId="0" xfId="0" applyNumberFormat="1" applyFont="1" applyAlignment="1">
      <alignment wrapText="1"/>
    </xf>
    <xf numFmtId="169" fontId="1" fillId="0" borderId="0" xfId="0" applyNumberFormat="1" applyFont="1" applyAlignment="1">
      <alignment/>
    </xf>
    <xf numFmtId="0" fontId="8" fillId="0" borderId="0" xfId="0" applyFont="1" applyBorder="1" applyAlignment="1">
      <alignment horizontal="justify" vertical="top" wrapText="1"/>
    </xf>
    <xf numFmtId="0" fontId="8" fillId="0" borderId="0" xfId="0" applyFont="1" applyFill="1" applyBorder="1" applyAlignment="1">
      <alignment horizontal="justify" vertical="top" wrapText="1"/>
    </xf>
    <xf numFmtId="0" fontId="8" fillId="0" borderId="0" xfId="0" applyFont="1" applyFill="1" applyBorder="1" applyAlignment="1">
      <alignment vertical="top" wrapText="1"/>
    </xf>
    <xf numFmtId="169" fontId="1" fillId="0" borderId="0" xfId="0" applyNumberFormat="1" applyFont="1" applyFill="1" applyAlignment="1">
      <alignment wrapText="1"/>
    </xf>
    <xf numFmtId="0" fontId="1" fillId="0" borderId="0" xfId="0" applyFont="1" applyAlignment="1">
      <alignment vertic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ralee's%20files\Bankruptcy%20paper\Variable%20reconcili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ncile va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17"/>
  <sheetViews>
    <sheetView workbookViewId="0" topLeftCell="A1">
      <selection activeCell="A83" sqref="A83:A117"/>
    </sheetView>
  </sheetViews>
  <sheetFormatPr defaultColWidth="9.140625" defaultRowHeight="12.75"/>
  <cols>
    <col min="1" max="1" width="33.7109375" style="49" customWidth="1"/>
    <col min="2" max="2" width="88.421875" style="33" customWidth="1"/>
    <col min="3" max="16384" width="9.140625" style="33" customWidth="1"/>
  </cols>
  <sheetData>
    <row r="1" spans="1:2" ht="24" customHeight="1">
      <c r="A1" s="31" t="s">
        <v>257</v>
      </c>
      <c r="B1" s="32"/>
    </row>
    <row r="3" spans="1:2" s="36" customFormat="1" ht="13.5" thickBot="1">
      <c r="A3" s="34" t="s">
        <v>258</v>
      </c>
      <c r="B3" s="35"/>
    </row>
    <row r="4" spans="1:2" s="36" customFormat="1" ht="12" thickBot="1">
      <c r="A4" s="37" t="s">
        <v>259</v>
      </c>
      <c r="B4" s="38" t="s">
        <v>260</v>
      </c>
    </row>
    <row r="5" spans="1:2" ht="57" customHeight="1">
      <c r="A5" s="39" t="s">
        <v>237</v>
      </c>
      <c r="B5" s="40" t="s">
        <v>261</v>
      </c>
    </row>
    <row r="6" spans="1:2" ht="11.25">
      <c r="A6" s="41"/>
      <c r="B6" s="40"/>
    </row>
    <row r="7" spans="1:2" ht="33.75">
      <c r="A7" s="39" t="s">
        <v>240</v>
      </c>
      <c r="B7" s="40" t="s">
        <v>262</v>
      </c>
    </row>
    <row r="8" spans="1:2" ht="11.25">
      <c r="A8" s="41"/>
      <c r="B8" s="40"/>
    </row>
    <row r="9" spans="1:2" ht="45">
      <c r="A9" s="39" t="s">
        <v>263</v>
      </c>
      <c r="B9" s="40" t="s">
        <v>264</v>
      </c>
    </row>
    <row r="10" spans="1:2" ht="11.25">
      <c r="A10" s="41"/>
      <c r="B10" s="40"/>
    </row>
    <row r="11" spans="1:2" ht="39" customHeight="1">
      <c r="A11" s="39" t="s">
        <v>238</v>
      </c>
      <c r="B11" s="40" t="s">
        <v>265</v>
      </c>
    </row>
    <row r="12" spans="1:2" ht="11.25">
      <c r="A12" s="41"/>
      <c r="B12" s="40"/>
    </row>
    <row r="13" spans="1:2" ht="22.5">
      <c r="A13" s="39" t="s">
        <v>266</v>
      </c>
      <c r="B13" s="40" t="s">
        <v>267</v>
      </c>
    </row>
    <row r="14" spans="1:2" ht="11.25">
      <c r="A14" s="41"/>
      <c r="B14" s="40"/>
    </row>
    <row r="15" spans="1:2" ht="45">
      <c r="A15" s="41" t="s">
        <v>239</v>
      </c>
      <c r="B15" s="40" t="s">
        <v>268</v>
      </c>
    </row>
    <row r="16" spans="1:2" ht="11.25">
      <c r="A16" s="41"/>
      <c r="B16" s="40"/>
    </row>
    <row r="17" spans="1:2" ht="33.75">
      <c r="A17" s="39" t="s">
        <v>269</v>
      </c>
      <c r="B17" s="40" t="s">
        <v>270</v>
      </c>
    </row>
    <row r="18" spans="1:2" ht="11.25">
      <c r="A18" s="41"/>
      <c r="B18" s="40"/>
    </row>
    <row r="19" spans="1:2" ht="33.75">
      <c r="A19" s="39" t="s">
        <v>271</v>
      </c>
      <c r="B19" s="40" t="s">
        <v>344</v>
      </c>
    </row>
    <row r="20" spans="1:2" ht="11.25">
      <c r="A20" s="41"/>
      <c r="B20" s="40"/>
    </row>
    <row r="21" spans="1:2" ht="22.5">
      <c r="A21" s="39" t="s">
        <v>272</v>
      </c>
      <c r="B21" s="40" t="s">
        <v>273</v>
      </c>
    </row>
    <row r="22" spans="1:2" ht="11.25">
      <c r="A22" s="39"/>
      <c r="B22" s="40"/>
    </row>
    <row r="23" spans="1:2" ht="11.25">
      <c r="A23" s="39" t="s">
        <v>274</v>
      </c>
      <c r="B23" s="40" t="s">
        <v>345</v>
      </c>
    </row>
    <row r="24" spans="1:2" ht="11.25">
      <c r="A24" s="39"/>
      <c r="B24" s="40"/>
    </row>
    <row r="25" spans="1:2" ht="11.25">
      <c r="A25" s="39"/>
      <c r="B25" s="40"/>
    </row>
    <row r="26" spans="1:2" ht="11.25">
      <c r="A26" s="41"/>
      <c r="B26" s="40"/>
    </row>
    <row r="27" spans="1:2" s="36" customFormat="1" ht="13.5" thickBot="1">
      <c r="A27" s="34" t="s">
        <v>275</v>
      </c>
      <c r="B27" s="35"/>
    </row>
    <row r="28" spans="1:2" s="36" customFormat="1" ht="12" thickBot="1">
      <c r="A28" s="37" t="s">
        <v>259</v>
      </c>
      <c r="B28" s="38" t="s">
        <v>260</v>
      </c>
    </row>
    <row r="29" spans="1:2" ht="22.5">
      <c r="A29" s="2" t="s">
        <v>276</v>
      </c>
      <c r="B29" s="42" t="s">
        <v>277</v>
      </c>
    </row>
    <row r="30" spans="1:2" ht="11.25">
      <c r="A30" s="2"/>
      <c r="B30" s="42"/>
    </row>
    <row r="31" spans="1:2" ht="22.5">
      <c r="A31" s="2" t="s">
        <v>278</v>
      </c>
      <c r="B31" s="42" t="s">
        <v>279</v>
      </c>
    </row>
    <row r="32" spans="1:2" ht="11.25">
      <c r="A32" s="2"/>
      <c r="B32" s="42"/>
    </row>
    <row r="33" spans="1:2" ht="33.75">
      <c r="A33" s="2" t="s">
        <v>280</v>
      </c>
      <c r="B33" s="42" t="s">
        <v>281</v>
      </c>
    </row>
    <row r="34" spans="1:2" ht="11.25">
      <c r="A34" s="2"/>
      <c r="B34" s="42"/>
    </row>
    <row r="35" spans="1:2" ht="45">
      <c r="A35" s="2" t="s">
        <v>282</v>
      </c>
      <c r="B35" s="43" t="s">
        <v>283</v>
      </c>
    </row>
    <row r="36" spans="1:2" ht="11.25">
      <c r="A36" s="2"/>
      <c r="B36" s="43"/>
    </row>
    <row r="37" spans="1:2" ht="45">
      <c r="A37" s="44" t="s">
        <v>284</v>
      </c>
      <c r="B37" s="42" t="s">
        <v>285</v>
      </c>
    </row>
    <row r="38" spans="1:2" ht="11.25">
      <c r="A38" s="44"/>
      <c r="B38" s="42"/>
    </row>
    <row r="39" spans="1:2" ht="33.75">
      <c r="A39" s="2" t="s">
        <v>286</v>
      </c>
      <c r="B39" s="42" t="s">
        <v>287</v>
      </c>
    </row>
    <row r="40" spans="1:2" ht="11.25">
      <c r="A40" s="2"/>
      <c r="B40" s="42"/>
    </row>
    <row r="41" spans="1:2" ht="22.5">
      <c r="A41" s="2" t="s">
        <v>288</v>
      </c>
      <c r="B41" s="45" t="s">
        <v>289</v>
      </c>
    </row>
    <row r="42" spans="1:2" ht="11.25">
      <c r="A42" s="2"/>
      <c r="B42" s="45"/>
    </row>
    <row r="43" spans="1:2" ht="11.25">
      <c r="A43" s="2"/>
      <c r="B43" s="45"/>
    </row>
    <row r="44" spans="1:2" s="36" customFormat="1" ht="13.5" thickBot="1">
      <c r="A44" s="34" t="s">
        <v>290</v>
      </c>
      <c r="B44" s="35"/>
    </row>
    <row r="45" spans="1:2" s="36" customFormat="1" ht="12" thickBot="1">
      <c r="A45" s="37" t="s">
        <v>259</v>
      </c>
      <c r="B45" s="38" t="s">
        <v>260</v>
      </c>
    </row>
    <row r="46" spans="1:2" ht="22.5">
      <c r="A46" s="2" t="s">
        <v>291</v>
      </c>
      <c r="B46" s="42" t="s">
        <v>292</v>
      </c>
    </row>
    <row r="47" spans="1:2" ht="11.25">
      <c r="A47" s="2"/>
      <c r="B47" s="42"/>
    </row>
    <row r="48" spans="1:2" ht="22.5">
      <c r="A48" s="2" t="s">
        <v>293</v>
      </c>
      <c r="B48" s="45" t="s">
        <v>294</v>
      </c>
    </row>
    <row r="49" spans="1:2" ht="11.25">
      <c r="A49" s="2"/>
      <c r="B49" s="45"/>
    </row>
    <row r="50" spans="1:2" ht="33.75">
      <c r="A50" s="44" t="s">
        <v>295</v>
      </c>
      <c r="B50" s="42" t="s">
        <v>296</v>
      </c>
    </row>
    <row r="51" spans="1:2" ht="11.25">
      <c r="A51" s="44"/>
      <c r="B51" s="42"/>
    </row>
    <row r="52" spans="1:2" ht="22.5">
      <c r="A52" s="44" t="s">
        <v>297</v>
      </c>
      <c r="B52" s="45" t="s">
        <v>298</v>
      </c>
    </row>
    <row r="53" spans="1:2" ht="11.25">
      <c r="A53" s="44"/>
      <c r="B53" s="45"/>
    </row>
    <row r="54" spans="1:2" ht="22.5">
      <c r="A54" s="2" t="s">
        <v>299</v>
      </c>
      <c r="B54" s="46" t="s">
        <v>300</v>
      </c>
    </row>
    <row r="55" spans="1:2" ht="11.25">
      <c r="A55" s="2"/>
      <c r="B55" s="46"/>
    </row>
    <row r="56" spans="1:2" ht="22.5">
      <c r="A56" s="2" t="s">
        <v>301</v>
      </c>
      <c r="B56" s="47" t="s">
        <v>302</v>
      </c>
    </row>
    <row r="57" spans="1:2" ht="11.25">
      <c r="A57" s="2"/>
      <c r="B57" s="47"/>
    </row>
    <row r="58" spans="1:2" ht="11.25">
      <c r="A58" s="2" t="s">
        <v>303</v>
      </c>
      <c r="B58" s="47" t="s">
        <v>304</v>
      </c>
    </row>
    <row r="59" spans="1:2" ht="11.25">
      <c r="A59" s="2"/>
      <c r="B59" s="47"/>
    </row>
    <row r="60" spans="1:2" ht="22.5">
      <c r="A60" s="2" t="s">
        <v>305</v>
      </c>
      <c r="B60" s="47" t="s">
        <v>306</v>
      </c>
    </row>
    <row r="61" spans="1:2" ht="11.25">
      <c r="A61" s="2"/>
      <c r="B61" s="47"/>
    </row>
    <row r="62" spans="1:2" ht="22.5">
      <c r="A62" s="2" t="s">
        <v>307</v>
      </c>
      <c r="B62" s="47" t="s">
        <v>308</v>
      </c>
    </row>
    <row r="63" spans="1:2" ht="11.25">
      <c r="A63" s="2"/>
      <c r="B63" s="47"/>
    </row>
    <row r="64" spans="1:2" ht="22.5">
      <c r="A64" s="2" t="s">
        <v>309</v>
      </c>
      <c r="B64" s="47" t="s">
        <v>310</v>
      </c>
    </row>
    <row r="65" spans="1:2" ht="11.25">
      <c r="A65" s="2"/>
      <c r="B65" s="47"/>
    </row>
    <row r="66" spans="1:2" ht="34.5" customHeight="1">
      <c r="A66" s="2" t="s">
        <v>311</v>
      </c>
      <c r="B66" s="47" t="s">
        <v>312</v>
      </c>
    </row>
    <row r="67" spans="1:2" ht="11.25">
      <c r="A67" s="2"/>
      <c r="B67" s="47"/>
    </row>
    <row r="68" spans="1:2" ht="33.75">
      <c r="A68" s="2" t="s">
        <v>313</v>
      </c>
      <c r="B68" s="48" t="s">
        <v>314</v>
      </c>
    </row>
    <row r="69" spans="1:2" ht="11.25">
      <c r="A69" s="2"/>
      <c r="B69" s="48"/>
    </row>
    <row r="70" spans="1:2" ht="22.5">
      <c r="A70" s="2" t="s">
        <v>315</v>
      </c>
      <c r="B70" s="48" t="s">
        <v>316</v>
      </c>
    </row>
    <row r="71" spans="1:2" ht="11.25">
      <c r="A71" s="2"/>
      <c r="B71" s="48"/>
    </row>
    <row r="72" spans="1:2" ht="33.75">
      <c r="A72" s="2" t="s">
        <v>317</v>
      </c>
      <c r="B72" s="42" t="s">
        <v>318</v>
      </c>
    </row>
    <row r="73" spans="1:2" ht="11.25">
      <c r="A73" s="2"/>
      <c r="B73" s="42"/>
    </row>
    <row r="74" spans="1:2" ht="33.75">
      <c r="A74" s="2" t="s">
        <v>319</v>
      </c>
      <c r="B74" s="45" t="s">
        <v>320</v>
      </c>
    </row>
    <row r="75" spans="1:2" ht="11.25">
      <c r="A75" s="2"/>
      <c r="B75" s="45"/>
    </row>
    <row r="76" spans="1:2" ht="33.75">
      <c r="A76" s="2" t="s">
        <v>321</v>
      </c>
      <c r="B76" s="46" t="s">
        <v>322</v>
      </c>
    </row>
    <row r="77" spans="1:2" ht="11.25">
      <c r="A77" s="2"/>
      <c r="B77" s="46"/>
    </row>
    <row r="78" spans="1:2" ht="22.5">
      <c r="A78" s="2" t="s">
        <v>323</v>
      </c>
      <c r="B78" s="48" t="s">
        <v>324</v>
      </c>
    </row>
    <row r="79" spans="1:2" ht="11.25">
      <c r="A79" s="2"/>
      <c r="B79" s="42"/>
    </row>
    <row r="80" spans="1:2" ht="11.25">
      <c r="A80" s="44"/>
      <c r="B80" s="42"/>
    </row>
    <row r="81" spans="1:2" s="36" customFormat="1" ht="13.5" thickBot="1">
      <c r="A81" s="34" t="s">
        <v>325</v>
      </c>
      <c r="B81" s="35"/>
    </row>
    <row r="82" spans="1:2" s="36" customFormat="1" ht="12" thickBot="1">
      <c r="A82" s="37" t="s">
        <v>259</v>
      </c>
      <c r="B82" s="38" t="s">
        <v>260</v>
      </c>
    </row>
    <row r="83" spans="1:2" ht="82.5" customHeight="1">
      <c r="A83" s="39" t="s">
        <v>326</v>
      </c>
      <c r="B83" s="40" t="s">
        <v>346</v>
      </c>
    </row>
    <row r="84" spans="1:2" ht="11.25">
      <c r="A84" s="41"/>
      <c r="B84" s="40"/>
    </row>
    <row r="85" spans="1:2" ht="67.5">
      <c r="A85" s="39" t="s">
        <v>327</v>
      </c>
      <c r="B85" s="40" t="s">
        <v>347</v>
      </c>
    </row>
    <row r="86" spans="1:2" ht="11.25">
      <c r="A86" s="41"/>
      <c r="B86" s="40"/>
    </row>
    <row r="87" spans="1:2" ht="78.75">
      <c r="A87" s="41" t="s">
        <v>328</v>
      </c>
      <c r="B87" s="40" t="s">
        <v>348</v>
      </c>
    </row>
    <row r="88" spans="1:2" ht="11.25">
      <c r="A88" s="41"/>
      <c r="B88" s="40"/>
    </row>
    <row r="89" spans="1:2" ht="22.5">
      <c r="A89" s="39" t="s">
        <v>329</v>
      </c>
      <c r="B89" s="40" t="s">
        <v>349</v>
      </c>
    </row>
    <row r="90" spans="1:2" ht="11.25">
      <c r="A90" s="41"/>
      <c r="B90" s="40"/>
    </row>
    <row r="91" spans="1:2" ht="22.5">
      <c r="A91" s="39" t="s">
        <v>330</v>
      </c>
      <c r="B91" s="40" t="s">
        <v>350</v>
      </c>
    </row>
    <row r="92" spans="1:2" ht="11.25">
      <c r="A92" s="41"/>
      <c r="B92" s="40"/>
    </row>
    <row r="93" spans="1:2" ht="33.75">
      <c r="A93" s="39" t="s">
        <v>331</v>
      </c>
      <c r="B93" s="40" t="s">
        <v>351</v>
      </c>
    </row>
    <row r="94" spans="1:2" ht="11.25">
      <c r="A94" s="41"/>
      <c r="B94" s="40"/>
    </row>
    <row r="95" spans="1:2" ht="33.75">
      <c r="A95" s="2" t="s">
        <v>332</v>
      </c>
      <c r="B95" s="42" t="s">
        <v>352</v>
      </c>
    </row>
    <row r="97" spans="1:2" ht="33.75">
      <c r="A97" s="49" t="s">
        <v>333</v>
      </c>
      <c r="B97" s="50" t="s">
        <v>353</v>
      </c>
    </row>
    <row r="99" spans="1:2" ht="33.75">
      <c r="A99" s="49" t="s">
        <v>334</v>
      </c>
      <c r="B99" s="50" t="s">
        <v>354</v>
      </c>
    </row>
    <row r="100" ht="11.25">
      <c r="B100" s="50"/>
    </row>
    <row r="101" spans="1:2" ht="51" customHeight="1">
      <c r="A101" s="49" t="s">
        <v>335</v>
      </c>
      <c r="B101" s="50" t="s">
        <v>355</v>
      </c>
    </row>
    <row r="103" spans="1:2" ht="22.5">
      <c r="A103" s="49" t="s">
        <v>336</v>
      </c>
      <c r="B103" s="50" t="s">
        <v>356</v>
      </c>
    </row>
    <row r="104" ht="11.25">
      <c r="B104" s="50"/>
    </row>
    <row r="105" spans="1:2" ht="11.25">
      <c r="A105" s="49" t="s">
        <v>337</v>
      </c>
      <c r="B105" s="33" t="s">
        <v>357</v>
      </c>
    </row>
    <row r="107" spans="1:2" ht="33.75">
      <c r="A107" s="49" t="s">
        <v>338</v>
      </c>
      <c r="B107" s="50" t="s">
        <v>358</v>
      </c>
    </row>
    <row r="109" spans="1:2" ht="22.5">
      <c r="A109" s="49" t="s">
        <v>339</v>
      </c>
      <c r="B109" s="50" t="s">
        <v>359</v>
      </c>
    </row>
    <row r="111" spans="1:2" ht="22.5">
      <c r="A111" s="49" t="s">
        <v>340</v>
      </c>
      <c r="B111" s="50" t="s">
        <v>360</v>
      </c>
    </row>
    <row r="113" spans="1:2" ht="22.5">
      <c r="A113" s="49" t="s">
        <v>341</v>
      </c>
      <c r="B113" s="50" t="s">
        <v>361</v>
      </c>
    </row>
    <row r="115" spans="1:2" ht="22.5">
      <c r="A115" s="49" t="s">
        <v>342</v>
      </c>
      <c r="B115" s="50" t="s">
        <v>362</v>
      </c>
    </row>
    <row r="117" spans="1:2" ht="22.5">
      <c r="A117" s="49" t="s">
        <v>343</v>
      </c>
      <c r="B117" s="50" t="s">
        <v>363</v>
      </c>
    </row>
  </sheetData>
  <mergeCells count="5">
    <mergeCell ref="A1:B1"/>
    <mergeCell ref="A3:B3"/>
    <mergeCell ref="A27:B27"/>
    <mergeCell ref="A81:B81"/>
    <mergeCell ref="A44:B44"/>
  </mergeCells>
  <printOptions/>
  <pageMargins left="0.75" right="0.75" top="1" bottom="1" header="0.5" footer="0.5"/>
  <pageSetup fitToHeight="0" fitToWidth="1" horizontalDpi="600" verticalDpi="600" orientation="portrait" scale="74" r:id="rId1"/>
  <rowBreaks count="2" manualBreakCount="2">
    <brk id="43" max="255" man="1"/>
    <brk id="79" max="255" man="1"/>
  </rowBreaks>
</worksheet>
</file>

<file path=xl/worksheets/sheet2.xml><?xml version="1.0" encoding="utf-8"?>
<worksheet xmlns="http://schemas.openxmlformats.org/spreadsheetml/2006/main" xmlns:r="http://schemas.openxmlformats.org/officeDocument/2006/relationships">
  <dimension ref="A1:B68"/>
  <sheetViews>
    <sheetView workbookViewId="0" topLeftCell="A1">
      <selection activeCell="A1" sqref="A1"/>
    </sheetView>
  </sheetViews>
  <sheetFormatPr defaultColWidth="9.140625" defaultRowHeight="12.75"/>
  <cols>
    <col min="1" max="1" width="15.57421875" style="2" customWidth="1"/>
    <col min="2" max="2" width="33.28125" style="2" bestFit="1" customWidth="1"/>
    <col min="3" max="16384" width="9.140625" style="2" customWidth="1"/>
  </cols>
  <sheetData>
    <row r="1" spans="1:2" ht="11.25">
      <c r="A1" s="2" t="s">
        <v>0</v>
      </c>
      <c r="B1" s="2" t="s">
        <v>364</v>
      </c>
    </row>
    <row r="2" spans="1:2" ht="11.25">
      <c r="A2" s="2" t="s">
        <v>1</v>
      </c>
      <c r="B2" s="2" t="s">
        <v>365</v>
      </c>
    </row>
    <row r="3" spans="1:2" ht="11.25">
      <c r="A3" s="2" t="s">
        <v>243</v>
      </c>
      <c r="B3" s="2" t="s">
        <v>366</v>
      </c>
    </row>
    <row r="4" spans="1:2" ht="11.25">
      <c r="A4" s="2" t="s">
        <v>244</v>
      </c>
      <c r="B4" s="2" t="s">
        <v>367</v>
      </c>
    </row>
    <row r="5" spans="1:2" ht="11.25">
      <c r="A5" s="2" t="s">
        <v>46</v>
      </c>
      <c r="B5" s="2" t="s">
        <v>368</v>
      </c>
    </row>
    <row r="6" spans="1:2" ht="11.25">
      <c r="A6" s="2" t="s">
        <v>38</v>
      </c>
      <c r="B6" s="2" t="s">
        <v>369</v>
      </c>
    </row>
    <row r="7" spans="1:2" ht="11.25">
      <c r="A7" s="2" t="s">
        <v>39</v>
      </c>
      <c r="B7" s="2" t="s">
        <v>370</v>
      </c>
    </row>
    <row r="8" spans="1:2" ht="11.25">
      <c r="A8" s="2" t="s">
        <v>40</v>
      </c>
      <c r="B8" s="2" t="s">
        <v>371</v>
      </c>
    </row>
    <row r="9" spans="1:2" ht="11.25">
      <c r="A9" s="2" t="s">
        <v>245</v>
      </c>
      <c r="B9" s="2" t="s">
        <v>372</v>
      </c>
    </row>
    <row r="10" spans="1:2" ht="11.25">
      <c r="A10" s="2" t="s">
        <v>2</v>
      </c>
      <c r="B10" s="2" t="s">
        <v>373</v>
      </c>
    </row>
    <row r="11" spans="1:2" ht="11.25">
      <c r="A11" s="2" t="s">
        <v>241</v>
      </c>
      <c r="B11" s="2" t="s">
        <v>238</v>
      </c>
    </row>
    <row r="12" spans="1:2" ht="11.25">
      <c r="A12" s="2" t="s">
        <v>236</v>
      </c>
      <c r="B12" s="2" t="s">
        <v>266</v>
      </c>
    </row>
    <row r="13" spans="1:2" ht="11.25">
      <c r="A13" s="2" t="s">
        <v>3</v>
      </c>
      <c r="B13" s="2" t="s">
        <v>239</v>
      </c>
    </row>
    <row r="14" spans="1:2" ht="11.25">
      <c r="A14" s="2" t="s">
        <v>4</v>
      </c>
      <c r="B14" s="2" t="s">
        <v>374</v>
      </c>
    </row>
    <row r="15" spans="1:2" ht="11.25">
      <c r="A15" s="2" t="s">
        <v>376</v>
      </c>
      <c r="B15" s="2" t="s">
        <v>375</v>
      </c>
    </row>
    <row r="16" spans="1:2" ht="11.25">
      <c r="A16" s="2" t="s">
        <v>5</v>
      </c>
      <c r="B16" s="2" t="s">
        <v>377</v>
      </c>
    </row>
    <row r="17" spans="1:2" ht="11.25">
      <c r="A17" s="2" t="s">
        <v>51</v>
      </c>
      <c r="B17" s="2" t="s">
        <v>378</v>
      </c>
    </row>
    <row r="18" spans="1:2" ht="11.25">
      <c r="A18" s="2" t="s">
        <v>250</v>
      </c>
      <c r="B18" s="2" t="s">
        <v>379</v>
      </c>
    </row>
    <row r="19" spans="1:2" ht="11.25">
      <c r="A19" s="2" t="s">
        <v>6</v>
      </c>
      <c r="B19" s="2" t="s">
        <v>380</v>
      </c>
    </row>
    <row r="20" spans="1:2" ht="11.25">
      <c r="A20" s="2" t="s">
        <v>246</v>
      </c>
      <c r="B20" s="2" t="s">
        <v>381</v>
      </c>
    </row>
    <row r="21" spans="1:2" ht="11.25">
      <c r="A21" s="2" t="s">
        <v>7</v>
      </c>
      <c r="B21" s="2" t="s">
        <v>382</v>
      </c>
    </row>
    <row r="22" spans="1:2" ht="11.25">
      <c r="A22" s="2" t="s">
        <v>242</v>
      </c>
      <c r="B22" s="2" t="s">
        <v>383</v>
      </c>
    </row>
    <row r="23" spans="1:2" ht="11.25">
      <c r="A23" s="2" t="s">
        <v>8</v>
      </c>
      <c r="B23" s="2" t="s">
        <v>384</v>
      </c>
    </row>
    <row r="24" spans="1:2" ht="11.25">
      <c r="A24" s="2" t="s">
        <v>9</v>
      </c>
      <c r="B24" s="2" t="s">
        <v>386</v>
      </c>
    </row>
    <row r="25" spans="1:2" ht="11.25">
      <c r="A25" s="2" t="s">
        <v>10</v>
      </c>
      <c r="B25" s="2" t="s">
        <v>385</v>
      </c>
    </row>
    <row r="26" spans="1:2" ht="11.25">
      <c r="A26" s="2" t="s">
        <v>12</v>
      </c>
      <c r="B26" s="2" t="s">
        <v>276</v>
      </c>
    </row>
    <row r="27" spans="1:2" ht="11.25">
      <c r="A27" s="2" t="s">
        <v>44</v>
      </c>
      <c r="B27" s="2" t="s">
        <v>278</v>
      </c>
    </row>
    <row r="28" spans="1:2" ht="11.25">
      <c r="A28" s="2" t="s">
        <v>45</v>
      </c>
      <c r="B28" s="2" t="s">
        <v>280</v>
      </c>
    </row>
    <row r="29" spans="1:2" ht="11.25">
      <c r="A29" s="2" t="s">
        <v>42</v>
      </c>
      <c r="B29" s="2" t="s">
        <v>282</v>
      </c>
    </row>
    <row r="30" spans="1:2" ht="11.25">
      <c r="A30" s="2" t="s">
        <v>11</v>
      </c>
      <c r="B30" s="44" t="s">
        <v>284</v>
      </c>
    </row>
    <row r="31" spans="1:2" ht="11.25">
      <c r="A31" s="2" t="s">
        <v>251</v>
      </c>
      <c r="B31" s="2" t="s">
        <v>286</v>
      </c>
    </row>
    <row r="32" spans="1:2" ht="11.25">
      <c r="A32" s="2" t="s">
        <v>252</v>
      </c>
      <c r="B32" s="2" t="s">
        <v>288</v>
      </c>
    </row>
    <row r="33" spans="1:2" ht="11.25">
      <c r="A33" s="2" t="s">
        <v>253</v>
      </c>
      <c r="B33" s="2" t="s">
        <v>291</v>
      </c>
    </row>
    <row r="34" spans="1:2" ht="11.25">
      <c r="A34" s="2" t="s">
        <v>254</v>
      </c>
      <c r="B34" s="2" t="s">
        <v>293</v>
      </c>
    </row>
    <row r="35" spans="1:2" ht="11.25">
      <c r="A35" s="2" t="s">
        <v>255</v>
      </c>
      <c r="B35" s="44" t="s">
        <v>295</v>
      </c>
    </row>
    <row r="36" spans="1:2" ht="11.25">
      <c r="A36" s="2" t="s">
        <v>256</v>
      </c>
      <c r="B36" s="44" t="s">
        <v>297</v>
      </c>
    </row>
    <row r="37" spans="1:2" ht="11.25">
      <c r="A37" s="2" t="s">
        <v>15</v>
      </c>
      <c r="B37" s="2" t="s">
        <v>299</v>
      </c>
    </row>
    <row r="38" spans="1:2" ht="11.25">
      <c r="A38" s="2" t="s">
        <v>16</v>
      </c>
      <c r="B38" s="2" t="s">
        <v>301</v>
      </c>
    </row>
    <row r="39" spans="1:2" ht="11.25">
      <c r="A39" s="2" t="s">
        <v>17</v>
      </c>
      <c r="B39" s="2" t="s">
        <v>303</v>
      </c>
    </row>
    <row r="40" spans="1:2" ht="11.25">
      <c r="A40" s="2" t="s">
        <v>18</v>
      </c>
      <c r="B40" s="2" t="s">
        <v>305</v>
      </c>
    </row>
    <row r="41" spans="1:2" ht="11.25">
      <c r="A41" s="2" t="s">
        <v>19</v>
      </c>
      <c r="B41" s="2" t="s">
        <v>307</v>
      </c>
    </row>
    <row r="42" spans="1:2" ht="11.25">
      <c r="A42" s="2" t="s">
        <v>20</v>
      </c>
      <c r="B42" s="2" t="s">
        <v>309</v>
      </c>
    </row>
    <row r="43" spans="1:2" ht="11.25">
      <c r="A43" s="2" t="s">
        <v>21</v>
      </c>
      <c r="B43" s="2" t="s">
        <v>311</v>
      </c>
    </row>
    <row r="44" spans="1:2" ht="11.25">
      <c r="A44" s="2" t="s">
        <v>22</v>
      </c>
      <c r="B44" s="2" t="s">
        <v>313</v>
      </c>
    </row>
    <row r="45" spans="1:2" ht="11.25">
      <c r="A45" s="2" t="s">
        <v>23</v>
      </c>
      <c r="B45" s="2" t="s">
        <v>315</v>
      </c>
    </row>
    <row r="46" spans="1:2" ht="11.25">
      <c r="A46" s="2" t="s">
        <v>25</v>
      </c>
      <c r="B46" s="2" t="s">
        <v>317</v>
      </c>
    </row>
    <row r="47" spans="1:2" ht="11.25">
      <c r="A47" s="2" t="s">
        <v>13</v>
      </c>
      <c r="B47" s="2" t="s">
        <v>319</v>
      </c>
    </row>
    <row r="48" spans="1:2" ht="11.25">
      <c r="A48" s="2" t="s">
        <v>14</v>
      </c>
      <c r="B48" s="2" t="s">
        <v>321</v>
      </c>
    </row>
    <row r="49" spans="1:2" ht="11.25">
      <c r="A49" s="2" t="s">
        <v>24</v>
      </c>
      <c r="B49" s="2" t="s">
        <v>323</v>
      </c>
    </row>
    <row r="50" spans="1:2" ht="11.25">
      <c r="A50" s="2" t="s">
        <v>247</v>
      </c>
      <c r="B50" s="41" t="s">
        <v>328</v>
      </c>
    </row>
    <row r="51" spans="1:2" ht="11.25">
      <c r="A51" s="2" t="s">
        <v>28</v>
      </c>
      <c r="B51" s="39" t="s">
        <v>330</v>
      </c>
    </row>
    <row r="52" spans="1:2" ht="11.25">
      <c r="A52" s="2" t="s">
        <v>29</v>
      </c>
      <c r="B52" s="39" t="s">
        <v>329</v>
      </c>
    </row>
    <row r="53" ht="11.25">
      <c r="A53" s="2" t="s">
        <v>30</v>
      </c>
    </row>
    <row r="54" spans="1:2" ht="11.25">
      <c r="A54" s="2" t="s">
        <v>248</v>
      </c>
      <c r="B54" s="39" t="s">
        <v>331</v>
      </c>
    </row>
    <row r="55" spans="1:2" ht="11.25">
      <c r="A55" s="2" t="s">
        <v>249</v>
      </c>
      <c r="B55" s="39" t="s">
        <v>326</v>
      </c>
    </row>
    <row r="56" spans="1:2" ht="11.25">
      <c r="A56" s="2" t="s">
        <v>37</v>
      </c>
      <c r="B56" s="39" t="s">
        <v>327</v>
      </c>
    </row>
    <row r="57" spans="1:2" ht="11.25">
      <c r="A57" s="2" t="s">
        <v>35</v>
      </c>
      <c r="B57" s="49" t="s">
        <v>337</v>
      </c>
    </row>
    <row r="58" spans="1:2" ht="11.25">
      <c r="A58" s="2" t="s">
        <v>36</v>
      </c>
      <c r="B58" s="49" t="s">
        <v>338</v>
      </c>
    </row>
    <row r="59" spans="1:2" ht="11.25">
      <c r="A59" s="2" t="s">
        <v>41</v>
      </c>
      <c r="B59" s="49" t="s">
        <v>339</v>
      </c>
    </row>
    <row r="60" spans="1:2" ht="11.25">
      <c r="A60" s="2" t="s">
        <v>33</v>
      </c>
      <c r="B60" s="49" t="s">
        <v>340</v>
      </c>
    </row>
    <row r="61" spans="1:2" ht="11.25">
      <c r="A61" s="2" t="s">
        <v>34</v>
      </c>
      <c r="B61" s="49" t="s">
        <v>341</v>
      </c>
    </row>
    <row r="62" spans="1:2" ht="11.25">
      <c r="A62" s="2" t="s">
        <v>32</v>
      </c>
      <c r="B62" s="49" t="s">
        <v>342</v>
      </c>
    </row>
    <row r="63" spans="1:2" ht="11.25">
      <c r="A63" s="2" t="s">
        <v>31</v>
      </c>
      <c r="B63" s="49" t="s">
        <v>343</v>
      </c>
    </row>
    <row r="64" spans="1:2" ht="11.25">
      <c r="A64" s="2" t="s">
        <v>26</v>
      </c>
      <c r="B64" s="2" t="s">
        <v>332</v>
      </c>
    </row>
    <row r="65" spans="1:2" ht="11.25">
      <c r="A65" s="2" t="s">
        <v>47</v>
      </c>
      <c r="B65" s="49" t="s">
        <v>333</v>
      </c>
    </row>
    <row r="66" spans="1:2" ht="11.25">
      <c r="A66" s="2" t="s">
        <v>48</v>
      </c>
      <c r="B66" s="49" t="s">
        <v>334</v>
      </c>
    </row>
    <row r="67" spans="1:2" ht="11.25">
      <c r="A67" s="2" t="s">
        <v>49</v>
      </c>
      <c r="B67" s="49" t="s">
        <v>335</v>
      </c>
    </row>
    <row r="68" spans="1:2" ht="11.25">
      <c r="A68" s="2" t="s">
        <v>50</v>
      </c>
      <c r="B68" s="49" t="s">
        <v>336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P91"/>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B30" sqref="B30"/>
    </sheetView>
  </sheetViews>
  <sheetFormatPr defaultColWidth="9.140625" defaultRowHeight="12.75"/>
  <cols>
    <col min="1" max="2" width="9.140625" style="6" customWidth="1"/>
    <col min="3" max="3" width="23.7109375" style="6" customWidth="1"/>
    <col min="4" max="10" width="9.140625" style="6" customWidth="1"/>
    <col min="11" max="12" width="9.140625" style="22" customWidth="1"/>
    <col min="13" max="15" width="9.140625" style="6" customWidth="1"/>
    <col min="16" max="18" width="9.140625" style="22" customWidth="1"/>
    <col min="19" max="19" width="9.140625" style="6" customWidth="1"/>
    <col min="20" max="20" width="9.140625" style="17" customWidth="1"/>
    <col min="21" max="21" width="9.140625" style="7" customWidth="1"/>
    <col min="22" max="22" width="11.28125" style="24" customWidth="1"/>
    <col min="23" max="23" width="9.140625" style="15" customWidth="1"/>
    <col min="24" max="48" width="9.140625" style="6" customWidth="1"/>
    <col min="49" max="49" width="9.140625" style="3" customWidth="1"/>
    <col min="50" max="50" width="9.140625" style="13" customWidth="1"/>
    <col min="51" max="51" width="9.140625" style="6" customWidth="1"/>
    <col min="52" max="52" width="9.140625" style="3" customWidth="1"/>
    <col min="53" max="53" width="9.140625" style="13" customWidth="1"/>
    <col min="54" max="55" width="9.140625" style="6" customWidth="1"/>
    <col min="56" max="62" width="9.140625" style="22" customWidth="1"/>
    <col min="63" max="66" width="9.140625" style="13" customWidth="1"/>
    <col min="67" max="67" width="9.140625" style="3" customWidth="1"/>
    <col min="68" max="68" width="9.140625" style="1" customWidth="1"/>
    <col min="69" max="16384" width="9.140625" style="6" customWidth="1"/>
  </cols>
  <sheetData>
    <row r="1" spans="1:68" s="12" customFormat="1" ht="12.75">
      <c r="A1" s="12" t="s">
        <v>0</v>
      </c>
      <c r="B1" s="12" t="s">
        <v>1</v>
      </c>
      <c r="C1" s="12" t="s">
        <v>243</v>
      </c>
      <c r="D1" s="12" t="s">
        <v>244</v>
      </c>
      <c r="E1" s="12" t="s">
        <v>46</v>
      </c>
      <c r="F1" s="12" t="s">
        <v>38</v>
      </c>
      <c r="G1" s="12" t="s">
        <v>39</v>
      </c>
      <c r="H1" s="12" t="s">
        <v>40</v>
      </c>
      <c r="I1" s="12" t="s">
        <v>245</v>
      </c>
      <c r="J1" s="12" t="s">
        <v>2</v>
      </c>
      <c r="K1" s="26" t="s">
        <v>241</v>
      </c>
      <c r="L1" s="26" t="s">
        <v>236</v>
      </c>
      <c r="M1" s="12" t="s">
        <v>3</v>
      </c>
      <c r="N1" s="12" t="s">
        <v>4</v>
      </c>
      <c r="O1" s="12" t="s">
        <v>376</v>
      </c>
      <c r="P1" s="26" t="s">
        <v>5</v>
      </c>
      <c r="Q1" s="26" t="s">
        <v>51</v>
      </c>
      <c r="R1" s="26" t="s">
        <v>250</v>
      </c>
      <c r="S1" s="12" t="s">
        <v>6</v>
      </c>
      <c r="T1" s="14" t="s">
        <v>246</v>
      </c>
      <c r="U1" s="5" t="s">
        <v>7</v>
      </c>
      <c r="V1" s="4" t="s">
        <v>242</v>
      </c>
      <c r="W1" s="27" t="s">
        <v>8</v>
      </c>
      <c r="X1" s="12" t="s">
        <v>10</v>
      </c>
      <c r="Y1" s="12" t="s">
        <v>12</v>
      </c>
      <c r="Z1" s="12" t="s">
        <v>44</v>
      </c>
      <c r="AA1" s="12" t="s">
        <v>45</v>
      </c>
      <c r="AB1" s="12" t="s">
        <v>42</v>
      </c>
      <c r="AC1" s="12" t="s">
        <v>11</v>
      </c>
      <c r="AD1" s="12" t="s">
        <v>251</v>
      </c>
      <c r="AE1" s="12" t="s">
        <v>252</v>
      </c>
      <c r="AF1" s="12" t="s">
        <v>253</v>
      </c>
      <c r="AG1" s="12" t="s">
        <v>254</v>
      </c>
      <c r="AH1" s="12" t="s">
        <v>255</v>
      </c>
      <c r="AI1" s="12" t="s">
        <v>256</v>
      </c>
      <c r="AJ1" s="12" t="s">
        <v>15</v>
      </c>
      <c r="AK1" s="12" t="s">
        <v>16</v>
      </c>
      <c r="AL1" s="12" t="s">
        <v>17</v>
      </c>
      <c r="AM1" s="12" t="s">
        <v>18</v>
      </c>
      <c r="AN1" s="12" t="s">
        <v>19</v>
      </c>
      <c r="AO1" s="12" t="s">
        <v>20</v>
      </c>
      <c r="AP1" s="12" t="s">
        <v>21</v>
      </c>
      <c r="AQ1" s="12" t="s">
        <v>22</v>
      </c>
      <c r="AR1" s="12" t="s">
        <v>23</v>
      </c>
      <c r="AS1" s="12" t="s">
        <v>25</v>
      </c>
      <c r="AT1" s="12" t="s">
        <v>13</v>
      </c>
      <c r="AU1" s="12" t="s">
        <v>14</v>
      </c>
      <c r="AV1" s="12" t="s">
        <v>24</v>
      </c>
      <c r="AW1" s="30" t="s">
        <v>247</v>
      </c>
      <c r="AX1" s="29" t="s">
        <v>28</v>
      </c>
      <c r="AY1" s="12" t="s">
        <v>29</v>
      </c>
      <c r="AZ1" s="30" t="s">
        <v>30</v>
      </c>
      <c r="BA1" s="29" t="s">
        <v>248</v>
      </c>
      <c r="BB1" s="12" t="s">
        <v>249</v>
      </c>
      <c r="BC1" s="12" t="s">
        <v>37</v>
      </c>
      <c r="BD1" s="26" t="s">
        <v>35</v>
      </c>
      <c r="BE1" s="26" t="s">
        <v>36</v>
      </c>
      <c r="BF1" s="26" t="s">
        <v>41</v>
      </c>
      <c r="BG1" s="26" t="s">
        <v>33</v>
      </c>
      <c r="BH1" s="26" t="s">
        <v>34</v>
      </c>
      <c r="BI1" s="26" t="s">
        <v>32</v>
      </c>
      <c r="BJ1" s="26" t="s">
        <v>31</v>
      </c>
      <c r="BK1" s="29" t="s">
        <v>26</v>
      </c>
      <c r="BL1" s="29" t="s">
        <v>47</v>
      </c>
      <c r="BM1" s="29" t="s">
        <v>48</v>
      </c>
      <c r="BN1" s="29" t="s">
        <v>49</v>
      </c>
      <c r="BO1" s="30" t="s">
        <v>50</v>
      </c>
      <c r="BP1" s="28"/>
    </row>
    <row r="2" spans="1:66" ht="12.75">
      <c r="A2" s="6" t="s">
        <v>52</v>
      </c>
      <c r="B2" s="6" t="s">
        <v>53</v>
      </c>
      <c r="C2" s="6" t="s">
        <v>54</v>
      </c>
      <c r="D2" s="6" t="s">
        <v>55</v>
      </c>
      <c r="E2" s="6">
        <v>1</v>
      </c>
      <c r="F2" s="6">
        <v>0</v>
      </c>
      <c r="G2" s="6">
        <v>0</v>
      </c>
      <c r="H2" s="6">
        <v>1</v>
      </c>
      <c r="I2" s="6">
        <v>0</v>
      </c>
      <c r="J2" s="6" t="s">
        <v>43</v>
      </c>
      <c r="K2" s="22">
        <v>3.5</v>
      </c>
      <c r="L2" s="22">
        <v>4</v>
      </c>
      <c r="M2" s="6">
        <v>0.38</v>
      </c>
      <c r="N2" s="6">
        <v>2</v>
      </c>
      <c r="O2" s="6">
        <v>1</v>
      </c>
      <c r="P2" s="22">
        <v>11.76</v>
      </c>
      <c r="Q2" s="22">
        <v>42</v>
      </c>
      <c r="R2" s="22">
        <v>33.88027528129193</v>
      </c>
      <c r="S2" s="6" t="s">
        <v>43</v>
      </c>
      <c r="T2" s="15">
        <v>2</v>
      </c>
      <c r="U2" s="7">
        <v>0.15</v>
      </c>
      <c r="V2" s="23">
        <v>1</v>
      </c>
      <c r="W2" s="15">
        <v>68.05096874514813</v>
      </c>
      <c r="X2" s="6">
        <v>7.64</v>
      </c>
      <c r="Y2" s="6">
        <v>1</v>
      </c>
      <c r="AB2" s="6">
        <v>1</v>
      </c>
      <c r="AC2" s="6">
        <v>0</v>
      </c>
      <c r="AD2" s="6">
        <v>1</v>
      </c>
      <c r="AE2" s="6">
        <v>1</v>
      </c>
      <c r="AF2" s="6">
        <v>1</v>
      </c>
      <c r="AG2" s="6">
        <v>1</v>
      </c>
      <c r="AH2" s="6">
        <v>1</v>
      </c>
      <c r="AI2" s="6">
        <v>1</v>
      </c>
      <c r="AJ2" s="6">
        <v>0</v>
      </c>
      <c r="AK2" s="6">
        <v>1</v>
      </c>
      <c r="AL2" s="6">
        <v>1</v>
      </c>
      <c r="AM2" s="6">
        <v>0</v>
      </c>
      <c r="AN2" s="6">
        <v>0</v>
      </c>
      <c r="AO2" s="6">
        <v>0</v>
      </c>
      <c r="AQ2" s="6">
        <v>0</v>
      </c>
      <c r="AS2" s="6">
        <v>0</v>
      </c>
      <c r="AT2" s="6">
        <v>0</v>
      </c>
      <c r="AU2" s="6">
        <v>1</v>
      </c>
      <c r="AV2" s="6">
        <v>0</v>
      </c>
      <c r="AW2" s="3">
        <v>0.06</v>
      </c>
      <c r="AX2" s="13">
        <v>1.17</v>
      </c>
      <c r="AY2" s="6">
        <v>22.027</v>
      </c>
      <c r="AZ2" s="3">
        <v>3.63</v>
      </c>
      <c r="BA2" s="13">
        <v>5.966147</v>
      </c>
      <c r="BB2" s="6">
        <v>3</v>
      </c>
      <c r="BC2" s="6">
        <v>0</v>
      </c>
      <c r="BK2" s="13">
        <v>76.38889</v>
      </c>
      <c r="BN2" s="13">
        <v>6.527778</v>
      </c>
    </row>
    <row r="3" spans="1:66" ht="12.75">
      <c r="A3" s="6" t="s">
        <v>56</v>
      </c>
      <c r="B3" s="6" t="s">
        <v>57</v>
      </c>
      <c r="C3" s="6" t="s">
        <v>54</v>
      </c>
      <c r="D3" s="6" t="s">
        <v>58</v>
      </c>
      <c r="E3" s="6">
        <v>1</v>
      </c>
      <c r="F3" s="6">
        <v>0</v>
      </c>
      <c r="G3" s="6">
        <v>1</v>
      </c>
      <c r="H3" s="6">
        <v>0</v>
      </c>
      <c r="I3" s="6">
        <v>0</v>
      </c>
      <c r="J3" s="6" t="s">
        <v>27</v>
      </c>
      <c r="K3" s="22">
        <v>3.5</v>
      </c>
      <c r="L3" s="22">
        <v>3.5</v>
      </c>
      <c r="M3" s="6">
        <v>0.07</v>
      </c>
      <c r="N3" s="6">
        <v>3</v>
      </c>
      <c r="O3" s="6">
        <v>0</v>
      </c>
      <c r="P3" s="22">
        <v>8</v>
      </c>
      <c r="Q3" s="22">
        <v>48.1</v>
      </c>
      <c r="R3" s="22">
        <v>35.2905828694187</v>
      </c>
      <c r="S3" s="6" t="s">
        <v>43</v>
      </c>
      <c r="T3" s="16">
        <v>0.75</v>
      </c>
      <c r="U3" s="8">
        <v>0.035</v>
      </c>
      <c r="V3" s="23">
        <v>1</v>
      </c>
      <c r="W3" s="15">
        <v>91.08764979319295</v>
      </c>
      <c r="X3" s="6">
        <v>7.732</v>
      </c>
      <c r="Y3" s="6">
        <v>1</v>
      </c>
      <c r="AB3" s="6">
        <v>1</v>
      </c>
      <c r="AC3" s="6">
        <v>0</v>
      </c>
      <c r="AD3" s="6">
        <v>1</v>
      </c>
      <c r="AE3" s="6">
        <v>0</v>
      </c>
      <c r="AF3" s="6">
        <v>0</v>
      </c>
      <c r="AG3" s="6">
        <v>0</v>
      </c>
      <c r="AH3" s="6">
        <v>1</v>
      </c>
      <c r="AI3" s="6">
        <v>1</v>
      </c>
      <c r="AJ3" s="6">
        <v>1</v>
      </c>
      <c r="AM3" s="6">
        <v>0</v>
      </c>
      <c r="AO3" s="6">
        <v>1</v>
      </c>
      <c r="AP3" s="6">
        <v>0</v>
      </c>
      <c r="AQ3" s="6">
        <v>0</v>
      </c>
      <c r="AR3" s="6">
        <v>0</v>
      </c>
      <c r="AS3" s="6">
        <v>1</v>
      </c>
      <c r="AT3" s="6">
        <v>1</v>
      </c>
      <c r="AU3" s="6">
        <v>1</v>
      </c>
      <c r="AV3" s="6">
        <v>0</v>
      </c>
      <c r="AW3" s="3">
        <v>0.06</v>
      </c>
      <c r="AX3" s="13">
        <v>0.283</v>
      </c>
      <c r="AY3" s="6">
        <v>24.615</v>
      </c>
      <c r="AZ3" s="3">
        <v>9.73</v>
      </c>
      <c r="BA3" s="13">
        <v>6.008813</v>
      </c>
      <c r="BB3" s="6">
        <v>1</v>
      </c>
      <c r="BC3" s="6">
        <v>0</v>
      </c>
      <c r="BD3" s="22">
        <v>26.1</v>
      </c>
      <c r="BF3" s="22">
        <v>4.1</v>
      </c>
      <c r="BG3" s="22">
        <v>2.2</v>
      </c>
      <c r="BH3" s="22">
        <v>3.6</v>
      </c>
      <c r="BI3" s="22">
        <v>4.1</v>
      </c>
      <c r="BJ3" s="22">
        <v>1.7</v>
      </c>
      <c r="BK3" s="13">
        <v>72.22222</v>
      </c>
      <c r="BN3" s="13">
        <v>5.714286</v>
      </c>
    </row>
    <row r="4" spans="1:66" ht="12.75">
      <c r="A4" s="6" t="s">
        <v>59</v>
      </c>
      <c r="B4" s="6" t="s">
        <v>60</v>
      </c>
      <c r="C4" s="6" t="s">
        <v>54</v>
      </c>
      <c r="D4" s="6" t="s">
        <v>58</v>
      </c>
      <c r="E4" s="6">
        <v>1</v>
      </c>
      <c r="F4" s="6">
        <v>0</v>
      </c>
      <c r="G4" s="6">
        <v>1</v>
      </c>
      <c r="H4" s="6">
        <v>0</v>
      </c>
      <c r="I4" s="6">
        <v>0</v>
      </c>
      <c r="J4" s="6" t="s">
        <v>27</v>
      </c>
      <c r="K4" s="22">
        <v>6.166667</v>
      </c>
      <c r="L4" s="22">
        <v>6.166666666666667</v>
      </c>
      <c r="M4" s="6">
        <v>0.22</v>
      </c>
      <c r="N4" s="6">
        <v>3</v>
      </c>
      <c r="O4" s="6">
        <v>0</v>
      </c>
      <c r="P4" s="22">
        <v>82.33417</v>
      </c>
      <c r="Q4" s="22">
        <v>1.2</v>
      </c>
      <c r="R4" s="22">
        <v>0.7681892857540463</v>
      </c>
      <c r="S4" s="6" t="s">
        <v>27</v>
      </c>
      <c r="T4" s="17">
        <v>6.166666666666667</v>
      </c>
      <c r="U4" s="6">
        <v>0.22</v>
      </c>
      <c r="V4" s="23">
        <v>1</v>
      </c>
      <c r="W4" s="15">
        <v>1.9204732143851158</v>
      </c>
      <c r="X4" s="6">
        <v>6.937</v>
      </c>
      <c r="Y4" s="6">
        <v>1</v>
      </c>
      <c r="AC4" s="6">
        <v>0</v>
      </c>
      <c r="AD4" s="6">
        <v>1</v>
      </c>
      <c r="AE4" s="6">
        <v>0</v>
      </c>
      <c r="AF4" s="6">
        <v>0</v>
      </c>
      <c r="AG4" s="6">
        <v>0</v>
      </c>
      <c r="AH4" s="6">
        <v>0</v>
      </c>
      <c r="AI4" s="6">
        <v>1</v>
      </c>
      <c r="AJ4" s="6">
        <v>0</v>
      </c>
      <c r="AK4" s="6">
        <v>1</v>
      </c>
      <c r="AL4" s="6">
        <v>0</v>
      </c>
      <c r="AM4" s="6">
        <v>0</v>
      </c>
      <c r="AN4" s="6">
        <v>1</v>
      </c>
      <c r="AO4" s="6">
        <v>1</v>
      </c>
      <c r="AQ4" s="6">
        <v>0</v>
      </c>
      <c r="AS4" s="6">
        <v>0</v>
      </c>
      <c r="AT4" s="6">
        <v>0</v>
      </c>
      <c r="AU4" s="6">
        <v>0</v>
      </c>
      <c r="AV4" s="6">
        <v>1</v>
      </c>
      <c r="AW4" s="3">
        <v>0.04</v>
      </c>
      <c r="AX4" s="13">
        <v>-0.496</v>
      </c>
      <c r="AY4" s="6">
        <v>22.646</v>
      </c>
      <c r="AZ4" s="3">
        <v>260.86</v>
      </c>
      <c r="BA4" s="13">
        <v>6.918695</v>
      </c>
      <c r="BB4" s="6">
        <v>3</v>
      </c>
      <c r="BC4" s="6">
        <v>1</v>
      </c>
      <c r="BF4" s="22">
        <v>2.2</v>
      </c>
      <c r="BG4" s="22">
        <v>2.1</v>
      </c>
      <c r="BH4" s="22">
        <v>3.5</v>
      </c>
      <c r="BI4" s="22">
        <v>4</v>
      </c>
      <c r="BJ4" s="22">
        <v>2</v>
      </c>
      <c r="BK4" s="13">
        <v>81.944</v>
      </c>
      <c r="BN4" s="13">
        <v>5</v>
      </c>
    </row>
    <row r="5" spans="1:67" ht="12.75">
      <c r="A5" s="6" t="s">
        <v>61</v>
      </c>
      <c r="B5" s="6" t="s">
        <v>62</v>
      </c>
      <c r="C5" s="6" t="s">
        <v>63</v>
      </c>
      <c r="D5" s="6" t="s">
        <v>58</v>
      </c>
      <c r="E5" s="6">
        <v>1</v>
      </c>
      <c r="F5" s="6">
        <v>0</v>
      </c>
      <c r="G5" s="6">
        <v>1</v>
      </c>
      <c r="H5" s="6">
        <v>0</v>
      </c>
      <c r="I5" s="6">
        <v>0</v>
      </c>
      <c r="J5" s="6" t="s">
        <v>27</v>
      </c>
      <c r="K5" s="22">
        <v>2.75</v>
      </c>
      <c r="L5" s="22">
        <v>2.75</v>
      </c>
      <c r="M5" s="6">
        <v>0.12</v>
      </c>
      <c r="N5" s="6">
        <v>2</v>
      </c>
      <c r="O5" s="6">
        <v>0</v>
      </c>
      <c r="P5" s="22">
        <v>19.15</v>
      </c>
      <c r="Q5" s="22">
        <v>35.8</v>
      </c>
      <c r="R5" s="22">
        <v>30.638016895288672</v>
      </c>
      <c r="S5" s="6" t="s">
        <v>43</v>
      </c>
      <c r="T5" s="16">
        <f>2.75+10/12</f>
        <v>3.5833333333333335</v>
      </c>
      <c r="U5" s="8">
        <v>0.145</v>
      </c>
      <c r="V5" s="23">
        <v>1</v>
      </c>
      <c r="W5" s="15">
        <v>45.63990995453716</v>
      </c>
      <c r="X5" s="6">
        <v>8.221</v>
      </c>
      <c r="Y5" s="6">
        <v>1</v>
      </c>
      <c r="AB5" s="6">
        <v>0</v>
      </c>
      <c r="AC5" s="6">
        <v>0</v>
      </c>
      <c r="AD5" s="6">
        <v>1</v>
      </c>
      <c r="AE5" s="6">
        <v>1</v>
      </c>
      <c r="AF5" s="6">
        <v>1</v>
      </c>
      <c r="AG5" s="6">
        <v>0</v>
      </c>
      <c r="AH5" s="6">
        <v>1</v>
      </c>
      <c r="AI5" s="6">
        <v>1</v>
      </c>
      <c r="AJ5" s="6">
        <v>0</v>
      </c>
      <c r="AK5" s="6">
        <v>1</v>
      </c>
      <c r="AL5" s="6">
        <v>1</v>
      </c>
      <c r="AM5" s="6">
        <v>0</v>
      </c>
      <c r="AN5" s="6">
        <v>1</v>
      </c>
      <c r="AO5" s="6">
        <v>0</v>
      </c>
      <c r="AP5" s="6">
        <v>1</v>
      </c>
      <c r="AQ5" s="6">
        <v>0</v>
      </c>
      <c r="AR5" s="6">
        <v>0</v>
      </c>
      <c r="AS5" s="6">
        <v>0</v>
      </c>
      <c r="AT5" s="6">
        <v>1</v>
      </c>
      <c r="AU5" s="6">
        <v>0</v>
      </c>
      <c r="AV5" s="6">
        <v>1</v>
      </c>
      <c r="AW5" s="3">
        <v>0.19</v>
      </c>
      <c r="AX5" s="13">
        <v>-0.284</v>
      </c>
      <c r="AY5" s="6">
        <v>26.238</v>
      </c>
      <c r="AZ5" s="3">
        <v>7.83</v>
      </c>
      <c r="BA5" s="13">
        <v>6.253829</v>
      </c>
      <c r="BB5" s="6">
        <v>1</v>
      </c>
      <c r="BC5" s="6">
        <v>1</v>
      </c>
      <c r="BE5" s="22">
        <v>0</v>
      </c>
      <c r="BF5" s="22">
        <v>3.4</v>
      </c>
      <c r="BG5" s="22">
        <v>1.7</v>
      </c>
      <c r="BH5" s="22">
        <v>1.3</v>
      </c>
      <c r="BI5" s="22">
        <v>2.8</v>
      </c>
      <c r="BJ5" s="22">
        <v>3.6</v>
      </c>
      <c r="BK5" s="13">
        <v>79.86111</v>
      </c>
      <c r="BL5" s="13">
        <v>3.901042</v>
      </c>
      <c r="BM5" s="13">
        <v>4.633333</v>
      </c>
      <c r="BN5" s="13">
        <v>6.011905</v>
      </c>
      <c r="BO5" s="3">
        <v>2.41</v>
      </c>
    </row>
    <row r="6" spans="1:63" ht="12.75">
      <c r="A6" s="6" t="s">
        <v>64</v>
      </c>
      <c r="B6" s="6" t="s">
        <v>65</v>
      </c>
      <c r="C6" s="6" t="s">
        <v>54</v>
      </c>
      <c r="D6" s="6" t="s">
        <v>55</v>
      </c>
      <c r="E6" s="6">
        <v>1</v>
      </c>
      <c r="F6" s="6">
        <v>0</v>
      </c>
      <c r="G6" s="6">
        <v>0</v>
      </c>
      <c r="H6" s="6">
        <v>1</v>
      </c>
      <c r="I6" s="6">
        <v>0</v>
      </c>
      <c r="J6" s="6" t="s">
        <v>66</v>
      </c>
      <c r="K6" s="22">
        <v>1.58</v>
      </c>
      <c r="L6" s="22">
        <v>1.8883333333333334</v>
      </c>
      <c r="M6" s="6">
        <v>0.04</v>
      </c>
      <c r="N6" s="6">
        <v>1</v>
      </c>
      <c r="O6" s="6">
        <v>0</v>
      </c>
      <c r="P6" s="22">
        <v>18.63329</v>
      </c>
      <c r="Q6" s="22">
        <v>50.4</v>
      </c>
      <c r="R6" s="22">
        <v>50.35588355967942</v>
      </c>
      <c r="S6" s="6" t="s">
        <v>66</v>
      </c>
      <c r="T6" s="17">
        <v>1.8883333333333334</v>
      </c>
      <c r="U6" s="6">
        <v>0.04</v>
      </c>
      <c r="V6" s="23">
        <v>1</v>
      </c>
      <c r="W6" s="15">
        <v>69.52556363360003</v>
      </c>
      <c r="X6" s="6">
        <v>7.021</v>
      </c>
      <c r="Y6" s="6">
        <v>1</v>
      </c>
      <c r="Z6" s="6">
        <v>1</v>
      </c>
      <c r="AA6" s="6">
        <v>1</v>
      </c>
      <c r="AB6" s="6">
        <v>1</v>
      </c>
      <c r="AC6" s="6">
        <v>1</v>
      </c>
      <c r="AD6" s="6">
        <v>1</v>
      </c>
      <c r="AE6" s="6">
        <v>0</v>
      </c>
      <c r="AF6" s="6">
        <v>1</v>
      </c>
      <c r="AG6" s="6">
        <v>1</v>
      </c>
      <c r="AH6" s="6">
        <v>1</v>
      </c>
      <c r="AI6" s="6">
        <v>1</v>
      </c>
      <c r="AJ6" s="6">
        <v>0</v>
      </c>
      <c r="AK6" s="6">
        <v>1</v>
      </c>
      <c r="AL6" s="6">
        <v>1</v>
      </c>
      <c r="AM6" s="6">
        <v>0</v>
      </c>
      <c r="AN6" s="6">
        <v>0</v>
      </c>
      <c r="AO6" s="6">
        <v>0</v>
      </c>
      <c r="AQ6" s="6">
        <v>0</v>
      </c>
      <c r="AS6" s="6">
        <v>1</v>
      </c>
      <c r="AT6" s="6">
        <v>1</v>
      </c>
      <c r="AU6" s="6">
        <v>1</v>
      </c>
      <c r="AV6" s="6">
        <v>1</v>
      </c>
      <c r="AW6" s="3">
        <v>0.08</v>
      </c>
      <c r="AX6" s="13">
        <v>1.065</v>
      </c>
      <c r="AY6" s="6">
        <v>21.417</v>
      </c>
      <c r="AZ6" s="3">
        <v>1.93</v>
      </c>
      <c r="BA6" s="13">
        <v>5.273</v>
      </c>
      <c r="BB6" s="6">
        <v>2</v>
      </c>
      <c r="BC6" s="6">
        <v>0</v>
      </c>
      <c r="BD6" s="22">
        <v>6.7</v>
      </c>
      <c r="BK6" s="13">
        <v>45.833</v>
      </c>
    </row>
    <row r="7" spans="1:67" ht="12.75">
      <c r="A7" s="6" t="s">
        <v>67</v>
      </c>
      <c r="B7" s="6" t="s">
        <v>68</v>
      </c>
      <c r="C7" s="6" t="s">
        <v>69</v>
      </c>
      <c r="D7" s="6" t="s">
        <v>70</v>
      </c>
      <c r="E7" s="6">
        <v>0</v>
      </c>
      <c r="F7" s="6">
        <v>1</v>
      </c>
      <c r="G7" s="6">
        <v>0</v>
      </c>
      <c r="H7" s="6">
        <v>0</v>
      </c>
      <c r="I7" s="6">
        <v>0</v>
      </c>
      <c r="J7" s="6" t="s">
        <v>66</v>
      </c>
      <c r="K7" s="22">
        <v>0.58</v>
      </c>
      <c r="L7" s="22">
        <v>1</v>
      </c>
      <c r="M7" s="6">
        <v>0.08</v>
      </c>
      <c r="N7" s="6">
        <v>1</v>
      </c>
      <c r="O7" s="6">
        <v>1</v>
      </c>
      <c r="P7" s="22">
        <v>8.41</v>
      </c>
      <c r="Q7" s="22">
        <v>87.8</v>
      </c>
      <c r="R7" s="22">
        <v>87.76570943319001</v>
      </c>
      <c r="S7" s="6" t="s">
        <v>66</v>
      </c>
      <c r="T7" s="16">
        <v>0.5833333333333334</v>
      </c>
      <c r="U7" s="8">
        <v>0.04</v>
      </c>
      <c r="V7" s="23">
        <v>1</v>
      </c>
      <c r="W7" s="15">
        <v>91.5816098433287</v>
      </c>
      <c r="X7" s="6">
        <v>10.2</v>
      </c>
      <c r="Y7" s="6">
        <v>0</v>
      </c>
      <c r="Z7" s="6">
        <v>1</v>
      </c>
      <c r="AA7" s="6">
        <v>1</v>
      </c>
      <c r="AB7" s="6">
        <v>1</v>
      </c>
      <c r="AC7" s="6">
        <v>0</v>
      </c>
      <c r="AD7" s="6">
        <v>1</v>
      </c>
      <c r="AE7" s="6">
        <v>0</v>
      </c>
      <c r="AF7" s="6">
        <v>1</v>
      </c>
      <c r="AG7" s="6">
        <v>0</v>
      </c>
      <c r="AH7" s="6">
        <v>1</v>
      </c>
      <c r="AI7" s="6">
        <v>0</v>
      </c>
      <c r="AJ7" s="6">
        <v>0</v>
      </c>
      <c r="AK7" s="6">
        <v>1</v>
      </c>
      <c r="AL7" s="6">
        <v>1</v>
      </c>
      <c r="AM7" s="6">
        <v>0</v>
      </c>
      <c r="AN7" s="6">
        <v>1</v>
      </c>
      <c r="AO7" s="6">
        <v>0</v>
      </c>
      <c r="AP7" s="6">
        <v>0</v>
      </c>
      <c r="AQ7" s="6">
        <v>1</v>
      </c>
      <c r="AR7" s="6">
        <v>1</v>
      </c>
      <c r="AS7" s="6">
        <v>0</v>
      </c>
      <c r="AT7" s="6">
        <v>1</v>
      </c>
      <c r="AU7" s="6">
        <v>0</v>
      </c>
      <c r="AV7" s="6">
        <v>1</v>
      </c>
      <c r="AW7" s="3">
        <v>0.88</v>
      </c>
      <c r="AX7" s="13">
        <v>2.079</v>
      </c>
      <c r="AY7" s="6">
        <v>26.668</v>
      </c>
      <c r="AZ7" s="3">
        <v>3.01</v>
      </c>
      <c r="BA7" s="13">
        <v>5.056246</v>
      </c>
      <c r="BB7" s="6">
        <v>3</v>
      </c>
      <c r="BC7" s="6">
        <v>1</v>
      </c>
      <c r="BD7" s="22">
        <v>0.5</v>
      </c>
      <c r="BE7" s="22">
        <v>72.5</v>
      </c>
      <c r="BF7" s="22">
        <v>6.5</v>
      </c>
      <c r="BG7" s="22">
        <v>4.8</v>
      </c>
      <c r="BH7" s="22">
        <v>5</v>
      </c>
      <c r="BI7" s="22">
        <v>6.9</v>
      </c>
      <c r="BJ7" s="22">
        <v>6.3</v>
      </c>
      <c r="BK7" s="13">
        <v>27.08333</v>
      </c>
      <c r="BL7" s="13">
        <v>6.333333</v>
      </c>
      <c r="BM7" s="13">
        <v>6.782291</v>
      </c>
      <c r="BN7" s="13">
        <v>8.511905</v>
      </c>
      <c r="BO7" s="3">
        <v>4.58</v>
      </c>
    </row>
    <row r="8" spans="1:67" ht="12.75">
      <c r="A8" s="6" t="s">
        <v>71</v>
      </c>
      <c r="B8" s="6" t="s">
        <v>72</v>
      </c>
      <c r="C8" s="6" t="s">
        <v>69</v>
      </c>
      <c r="D8" s="6" t="s">
        <v>55</v>
      </c>
      <c r="E8" s="6">
        <v>1</v>
      </c>
      <c r="F8" s="6">
        <v>0</v>
      </c>
      <c r="G8" s="6">
        <v>0</v>
      </c>
      <c r="H8" s="6">
        <v>1</v>
      </c>
      <c r="I8" s="6">
        <v>0</v>
      </c>
      <c r="J8" s="6" t="s">
        <v>43</v>
      </c>
      <c r="K8" s="22">
        <v>0.92</v>
      </c>
      <c r="L8" s="22">
        <v>1.0833333333333333</v>
      </c>
      <c r="M8" s="6">
        <v>0.18</v>
      </c>
      <c r="N8" s="6">
        <v>1</v>
      </c>
      <c r="O8" s="6">
        <v>1</v>
      </c>
      <c r="P8" s="22">
        <v>5.64</v>
      </c>
      <c r="Q8" s="22">
        <v>78</v>
      </c>
      <c r="R8" s="22">
        <v>77.97896057504018</v>
      </c>
      <c r="S8" s="6" t="s">
        <v>43</v>
      </c>
      <c r="T8" s="16">
        <v>0.9166666666666666</v>
      </c>
      <c r="U8" s="8">
        <v>0.18</v>
      </c>
      <c r="V8" s="23">
        <v>1</v>
      </c>
      <c r="W8" s="15">
        <v>77.97896057504018</v>
      </c>
      <c r="X8" s="6">
        <v>10.383</v>
      </c>
      <c r="Y8" s="6">
        <v>0</v>
      </c>
      <c r="AB8" s="6">
        <v>0</v>
      </c>
      <c r="AC8" s="6">
        <v>0</v>
      </c>
      <c r="AD8" s="6">
        <v>1</v>
      </c>
      <c r="AE8" s="6">
        <v>1</v>
      </c>
      <c r="AF8" s="6">
        <v>1</v>
      </c>
      <c r="AG8" s="6">
        <v>0</v>
      </c>
      <c r="AH8" s="6">
        <v>1</v>
      </c>
      <c r="AI8" s="6">
        <v>0</v>
      </c>
      <c r="AJ8" s="6">
        <v>0</v>
      </c>
      <c r="AK8" s="6">
        <v>0</v>
      </c>
      <c r="AL8" s="6">
        <v>0</v>
      </c>
      <c r="AM8" s="6">
        <v>0</v>
      </c>
      <c r="AN8" s="6">
        <v>0</v>
      </c>
      <c r="AO8" s="6">
        <v>1</v>
      </c>
      <c r="AP8" s="6">
        <v>0</v>
      </c>
      <c r="AQ8" s="6">
        <v>0</v>
      </c>
      <c r="AR8" s="6">
        <v>1</v>
      </c>
      <c r="AS8" s="6">
        <v>1</v>
      </c>
      <c r="AT8" s="6">
        <v>1</v>
      </c>
      <c r="AU8" s="6">
        <v>1</v>
      </c>
      <c r="AV8" s="6">
        <v>1</v>
      </c>
      <c r="AW8" s="3">
        <v>1.04</v>
      </c>
      <c r="AX8" s="13">
        <v>1.945</v>
      </c>
      <c r="AY8" s="6">
        <v>26.015</v>
      </c>
      <c r="AZ8" s="3">
        <v>1.5</v>
      </c>
      <c r="BA8" s="13">
        <v>5.924256</v>
      </c>
      <c r="BB8" s="6">
        <v>3</v>
      </c>
      <c r="BC8" s="6">
        <v>1</v>
      </c>
      <c r="BD8" s="22">
        <v>2.3</v>
      </c>
      <c r="BE8" s="22">
        <v>61.7</v>
      </c>
      <c r="BF8" s="22">
        <v>6.2</v>
      </c>
      <c r="BG8" s="22">
        <v>3.7</v>
      </c>
      <c r="BH8" s="22">
        <v>4.2</v>
      </c>
      <c r="BI8" s="22">
        <v>6</v>
      </c>
      <c r="BJ8" s="22">
        <v>4.5</v>
      </c>
      <c r="BK8" s="13">
        <v>53.86905</v>
      </c>
      <c r="BL8" s="13">
        <v>6</v>
      </c>
      <c r="BM8" s="13">
        <v>8.25</v>
      </c>
      <c r="BN8" s="13">
        <v>8.571428</v>
      </c>
      <c r="BO8" s="3">
        <v>3.6</v>
      </c>
    </row>
    <row r="9" spans="1:65" ht="12.75">
      <c r="A9" s="6" t="s">
        <v>73</v>
      </c>
      <c r="B9" s="6" t="s">
        <v>74</v>
      </c>
      <c r="C9" s="6" t="s">
        <v>54</v>
      </c>
      <c r="D9" s="6" t="s">
        <v>58</v>
      </c>
      <c r="E9" s="6">
        <v>1</v>
      </c>
      <c r="F9" s="6">
        <v>0</v>
      </c>
      <c r="G9" s="6">
        <v>1</v>
      </c>
      <c r="H9" s="6">
        <v>0</v>
      </c>
      <c r="I9" s="6">
        <v>0</v>
      </c>
      <c r="J9" s="6" t="s">
        <v>27</v>
      </c>
      <c r="K9" s="22">
        <v>5.75</v>
      </c>
      <c r="L9" s="22">
        <v>5.75</v>
      </c>
      <c r="M9" s="6">
        <v>0.22</v>
      </c>
      <c r="N9" s="6">
        <v>4</v>
      </c>
      <c r="O9" s="6">
        <v>0</v>
      </c>
      <c r="P9" s="22">
        <v>16.91</v>
      </c>
      <c r="Q9" s="22">
        <v>19.5</v>
      </c>
      <c r="R9" s="22">
        <v>9.285887102965628</v>
      </c>
      <c r="S9" s="6" t="s">
        <v>27</v>
      </c>
      <c r="T9" s="18">
        <v>5.75</v>
      </c>
      <c r="U9" s="9">
        <v>0.22</v>
      </c>
      <c r="V9" s="23">
        <v>1</v>
      </c>
      <c r="W9" s="15">
        <v>31.767508510145564</v>
      </c>
      <c r="X9" s="6">
        <v>7.659</v>
      </c>
      <c r="Y9" s="6">
        <v>1</v>
      </c>
      <c r="AC9" s="6">
        <v>0</v>
      </c>
      <c r="AD9" s="6">
        <v>1</v>
      </c>
      <c r="AE9" s="6">
        <v>0</v>
      </c>
      <c r="AF9" s="6">
        <v>0</v>
      </c>
      <c r="AG9" s="6">
        <v>1</v>
      </c>
      <c r="AH9" s="6">
        <v>1</v>
      </c>
      <c r="AI9" s="6">
        <v>1</v>
      </c>
      <c r="AJ9" s="6">
        <v>1</v>
      </c>
      <c r="AK9" s="6">
        <v>1</v>
      </c>
      <c r="AL9" s="6">
        <v>1</v>
      </c>
      <c r="AM9" s="6">
        <v>0</v>
      </c>
      <c r="AN9" s="6">
        <v>0</v>
      </c>
      <c r="AQ9" s="6">
        <v>1</v>
      </c>
      <c r="AS9" s="6">
        <v>0</v>
      </c>
      <c r="AT9" s="6">
        <v>1</v>
      </c>
      <c r="AU9" s="6">
        <v>1</v>
      </c>
      <c r="AV9" s="6">
        <v>0</v>
      </c>
      <c r="AW9" s="3">
        <v>0.09</v>
      </c>
      <c r="AX9" s="13">
        <v>0.289</v>
      </c>
      <c r="AY9" s="6">
        <v>23.321</v>
      </c>
      <c r="AZ9" s="3">
        <v>131.47</v>
      </c>
      <c r="BA9" s="13">
        <v>5.521461</v>
      </c>
      <c r="BB9" s="6">
        <v>2</v>
      </c>
      <c r="BC9" s="6">
        <v>1</v>
      </c>
      <c r="BK9" s="13">
        <v>55.55556</v>
      </c>
      <c r="BL9" s="13">
        <v>3.625</v>
      </c>
      <c r="BM9" s="13">
        <v>4</v>
      </c>
    </row>
    <row r="10" spans="1:67" ht="12.75">
      <c r="A10" s="6" t="s">
        <v>75</v>
      </c>
      <c r="B10" s="6" t="s">
        <v>76</v>
      </c>
      <c r="C10" s="6" t="s">
        <v>69</v>
      </c>
      <c r="D10" s="6" t="s">
        <v>58</v>
      </c>
      <c r="E10" s="6">
        <v>1</v>
      </c>
      <c r="F10" s="6">
        <v>0</v>
      </c>
      <c r="G10" s="6">
        <v>1</v>
      </c>
      <c r="H10" s="6">
        <v>0</v>
      </c>
      <c r="I10" s="6">
        <v>0</v>
      </c>
      <c r="J10" s="6" t="s">
        <v>27</v>
      </c>
      <c r="K10" s="22">
        <v>0.92</v>
      </c>
      <c r="L10" s="22">
        <v>0.9166666666666666</v>
      </c>
      <c r="M10" s="6">
        <v>0.035</v>
      </c>
      <c r="N10" s="6">
        <v>1</v>
      </c>
      <c r="O10" s="6">
        <v>1</v>
      </c>
      <c r="P10" s="22">
        <v>6.89</v>
      </c>
      <c r="Q10" s="22">
        <v>90.8</v>
      </c>
      <c r="R10" s="22">
        <v>90.78434625226001</v>
      </c>
      <c r="S10" s="6" t="s">
        <v>27</v>
      </c>
      <c r="T10" s="16">
        <v>0.9166666666666666</v>
      </c>
      <c r="U10" s="8">
        <v>0.035</v>
      </c>
      <c r="V10" s="23">
        <v>1</v>
      </c>
      <c r="W10" s="15">
        <v>90.78434625226001</v>
      </c>
      <c r="X10" s="6">
        <v>10.343</v>
      </c>
      <c r="Y10" s="6">
        <v>0</v>
      </c>
      <c r="AB10" s="6">
        <v>1</v>
      </c>
      <c r="AC10" s="6">
        <v>0</v>
      </c>
      <c r="AD10" s="6">
        <v>1</v>
      </c>
      <c r="AE10" s="6">
        <v>0</v>
      </c>
      <c r="AF10" s="6">
        <v>1</v>
      </c>
      <c r="AG10" s="6">
        <v>1</v>
      </c>
      <c r="AH10" s="6">
        <v>1</v>
      </c>
      <c r="AI10" s="6">
        <v>1</v>
      </c>
      <c r="AJ10" s="6">
        <v>0</v>
      </c>
      <c r="AK10" s="6">
        <v>1</v>
      </c>
      <c r="AL10" s="6">
        <v>0</v>
      </c>
      <c r="AM10" s="6">
        <v>0</v>
      </c>
      <c r="AN10" s="6">
        <v>0</v>
      </c>
      <c r="AO10" s="6">
        <v>0</v>
      </c>
      <c r="AP10" s="6">
        <v>1</v>
      </c>
      <c r="AQ10" s="6">
        <v>0</v>
      </c>
      <c r="AR10" s="6">
        <v>1</v>
      </c>
      <c r="AS10" s="6">
        <v>1</v>
      </c>
      <c r="AT10" s="6">
        <v>0</v>
      </c>
      <c r="AU10" s="6">
        <v>1</v>
      </c>
      <c r="AV10" s="6">
        <v>1</v>
      </c>
      <c r="AW10" s="3">
        <v>0.78</v>
      </c>
      <c r="AX10" s="13">
        <v>1.945</v>
      </c>
      <c r="AY10" s="6">
        <v>26.234</v>
      </c>
      <c r="AZ10" s="3">
        <v>1.58</v>
      </c>
      <c r="BA10" s="13">
        <v>4.718499</v>
      </c>
      <c r="BB10" s="6">
        <v>2</v>
      </c>
      <c r="BC10" s="6">
        <v>1</v>
      </c>
      <c r="BD10" s="22">
        <v>2.8</v>
      </c>
      <c r="BE10" s="22">
        <v>75</v>
      </c>
      <c r="BF10" s="22">
        <v>5.8</v>
      </c>
      <c r="BG10" s="22">
        <v>4.2</v>
      </c>
      <c r="BH10" s="22">
        <v>3.3</v>
      </c>
      <c r="BI10" s="22">
        <v>6.3</v>
      </c>
      <c r="BJ10" s="22">
        <v>5.7</v>
      </c>
      <c r="BK10" s="13">
        <v>53.47222</v>
      </c>
      <c r="BL10" s="13">
        <v>6.239583</v>
      </c>
      <c r="BM10" s="13">
        <v>7.291667</v>
      </c>
      <c r="BN10" s="13">
        <v>8.809524</v>
      </c>
      <c r="BO10" s="3">
        <v>2.27</v>
      </c>
    </row>
    <row r="11" spans="1:63" ht="12.75">
      <c r="A11" s="6" t="s">
        <v>77</v>
      </c>
      <c r="B11" s="6" t="s">
        <v>78</v>
      </c>
      <c r="C11" s="6" t="s">
        <v>54</v>
      </c>
      <c r="D11" s="6" t="s">
        <v>55</v>
      </c>
      <c r="E11" s="6">
        <v>1</v>
      </c>
      <c r="F11" s="6">
        <v>0</v>
      </c>
      <c r="G11" s="6">
        <v>0</v>
      </c>
      <c r="H11" s="6">
        <v>1</v>
      </c>
      <c r="I11" s="6">
        <v>0</v>
      </c>
      <c r="J11" s="6" t="s">
        <v>66</v>
      </c>
      <c r="K11" s="22">
        <v>1.83</v>
      </c>
      <c r="L11" s="22">
        <v>3.3333333333333335</v>
      </c>
      <c r="M11" s="6">
        <v>0.09</v>
      </c>
      <c r="N11" s="6">
        <v>2</v>
      </c>
      <c r="O11" s="6">
        <v>1</v>
      </c>
      <c r="P11" s="22">
        <v>10.28</v>
      </c>
      <c r="Q11" s="22">
        <v>76.1</v>
      </c>
      <c r="R11" s="22">
        <v>66.02438070617855</v>
      </c>
      <c r="S11" s="6" t="s">
        <v>66</v>
      </c>
      <c r="T11" s="16">
        <v>1.8333333333333333</v>
      </c>
      <c r="U11" s="9">
        <v>0.09</v>
      </c>
      <c r="V11" s="23">
        <v>1</v>
      </c>
      <c r="W11" s="15">
        <v>76.05340056028162</v>
      </c>
      <c r="X11" s="6">
        <v>7.621</v>
      </c>
      <c r="Y11" s="6">
        <v>1</v>
      </c>
      <c r="Z11" s="6">
        <v>1</v>
      </c>
      <c r="AA11" s="6">
        <v>1</v>
      </c>
      <c r="AB11" s="6">
        <v>1</v>
      </c>
      <c r="AC11" s="6">
        <v>0</v>
      </c>
      <c r="AD11" s="6">
        <v>0</v>
      </c>
      <c r="AE11" s="6">
        <v>0</v>
      </c>
      <c r="AF11" s="6">
        <v>0</v>
      </c>
      <c r="AG11" s="6">
        <v>0</v>
      </c>
      <c r="AH11" s="6">
        <v>1</v>
      </c>
      <c r="AI11" s="6">
        <v>0</v>
      </c>
      <c r="AJ11" s="6">
        <v>0</v>
      </c>
      <c r="AK11" s="6">
        <v>0</v>
      </c>
      <c r="AL11" s="6">
        <v>0</v>
      </c>
      <c r="AM11" s="6">
        <v>0</v>
      </c>
      <c r="AN11" s="6">
        <v>0</v>
      </c>
      <c r="AO11" s="6">
        <v>0</v>
      </c>
      <c r="AQ11" s="6">
        <v>0</v>
      </c>
      <c r="AS11" s="6">
        <v>1</v>
      </c>
      <c r="AT11" s="6">
        <v>1</v>
      </c>
      <c r="AU11" s="6">
        <v>1</v>
      </c>
      <c r="AV11" s="6">
        <v>1</v>
      </c>
      <c r="AW11" s="3">
        <v>0.39</v>
      </c>
      <c r="AX11" s="13">
        <v>20.852</v>
      </c>
      <c r="AY11" s="6">
        <v>22.263</v>
      </c>
      <c r="AZ11" s="3">
        <v>3.52</v>
      </c>
      <c r="BA11" s="13">
        <v>5.799093</v>
      </c>
      <c r="BB11" s="6">
        <v>3</v>
      </c>
      <c r="BC11" s="6">
        <v>0</v>
      </c>
      <c r="BK11" s="13">
        <v>62.59921</v>
      </c>
    </row>
    <row r="12" spans="1:66" ht="12.75">
      <c r="A12" s="6" t="s">
        <v>79</v>
      </c>
      <c r="B12" s="6" t="s">
        <v>80</v>
      </c>
      <c r="C12" s="6" t="s">
        <v>63</v>
      </c>
      <c r="D12" s="6" t="s">
        <v>70</v>
      </c>
      <c r="E12" s="6">
        <v>0</v>
      </c>
      <c r="F12" s="6">
        <v>1</v>
      </c>
      <c r="G12" s="6">
        <v>0</v>
      </c>
      <c r="H12" s="6">
        <v>0</v>
      </c>
      <c r="I12" s="6">
        <v>0</v>
      </c>
      <c r="J12" s="6" t="s">
        <v>43</v>
      </c>
      <c r="K12" s="22">
        <v>1.33</v>
      </c>
      <c r="L12" s="22">
        <v>1.33</v>
      </c>
      <c r="M12" s="6">
        <v>0.145</v>
      </c>
      <c r="N12" s="6">
        <v>1</v>
      </c>
      <c r="O12" s="6">
        <v>1</v>
      </c>
      <c r="P12" s="22">
        <v>16.58</v>
      </c>
      <c r="Q12" s="22">
        <v>69.7</v>
      </c>
      <c r="R12" s="22">
        <v>69.72377626794662</v>
      </c>
      <c r="S12" s="6" t="s">
        <v>43</v>
      </c>
      <c r="T12" s="19">
        <v>1.33</v>
      </c>
      <c r="U12" s="8">
        <v>0.145</v>
      </c>
      <c r="V12" s="23">
        <v>1</v>
      </c>
      <c r="W12" s="15">
        <v>69.72377626794662</v>
      </c>
      <c r="X12" s="6">
        <v>8.376</v>
      </c>
      <c r="Y12" s="6">
        <v>0</v>
      </c>
      <c r="AC12" s="6">
        <v>0</v>
      </c>
      <c r="AD12" s="6">
        <v>1</v>
      </c>
      <c r="AE12" s="6">
        <v>0</v>
      </c>
      <c r="AF12" s="6">
        <v>0</v>
      </c>
      <c r="AG12" s="6">
        <v>0</v>
      </c>
      <c r="AH12" s="6">
        <v>1</v>
      </c>
      <c r="AI12" s="6">
        <v>0</v>
      </c>
      <c r="AJ12" s="6">
        <v>0</v>
      </c>
      <c r="AK12" s="6">
        <v>1</v>
      </c>
      <c r="AL12" s="6">
        <v>1</v>
      </c>
      <c r="AM12" s="6">
        <v>0</v>
      </c>
      <c r="AN12" s="6">
        <v>0</v>
      </c>
      <c r="AO12" s="6">
        <v>0</v>
      </c>
      <c r="AP12" s="6">
        <v>1</v>
      </c>
      <c r="AQ12" s="6">
        <v>1</v>
      </c>
      <c r="AR12" s="6">
        <v>0</v>
      </c>
      <c r="AS12" s="6">
        <v>0</v>
      </c>
      <c r="AT12" s="6">
        <v>0</v>
      </c>
      <c r="AU12" s="6">
        <v>1</v>
      </c>
      <c r="AV12" s="6">
        <v>1</v>
      </c>
      <c r="AW12" s="3">
        <v>0.18</v>
      </c>
      <c r="AX12" s="13">
        <v>5.265</v>
      </c>
      <c r="AY12" s="6">
        <v>22.324</v>
      </c>
      <c r="AZ12" s="3">
        <v>6.6</v>
      </c>
      <c r="BA12" s="13">
        <v>5.036952</v>
      </c>
      <c r="BB12" s="6">
        <v>3</v>
      </c>
      <c r="BC12" s="6">
        <v>1</v>
      </c>
      <c r="BF12" s="22">
        <v>4.7</v>
      </c>
      <c r="BG12" s="22">
        <v>3.3</v>
      </c>
      <c r="BH12" s="22">
        <v>4.8</v>
      </c>
      <c r="BI12" s="22">
        <v>6.4</v>
      </c>
      <c r="BJ12" s="22">
        <v>3.5</v>
      </c>
      <c r="BK12" s="13">
        <v>52.08333</v>
      </c>
      <c r="BN12" s="13">
        <v>6.458333</v>
      </c>
    </row>
    <row r="13" spans="1:67" ht="12.75">
      <c r="A13" s="6" t="s">
        <v>81</v>
      </c>
      <c r="B13" s="6" t="s">
        <v>82</v>
      </c>
      <c r="C13" s="6" t="s">
        <v>54</v>
      </c>
      <c r="D13" s="6" t="s">
        <v>58</v>
      </c>
      <c r="E13" s="6">
        <v>1</v>
      </c>
      <c r="F13" s="6">
        <v>0</v>
      </c>
      <c r="G13" s="6">
        <v>1</v>
      </c>
      <c r="H13" s="6">
        <v>0</v>
      </c>
      <c r="I13" s="6">
        <v>0</v>
      </c>
      <c r="J13" s="6" t="s">
        <v>43</v>
      </c>
      <c r="K13" s="22">
        <v>3.67</v>
      </c>
      <c r="L13" s="22">
        <v>4</v>
      </c>
      <c r="M13" s="6">
        <v>0.12</v>
      </c>
      <c r="N13" s="6">
        <v>3</v>
      </c>
      <c r="O13" s="6">
        <v>1</v>
      </c>
      <c r="P13" s="22">
        <v>67.08</v>
      </c>
      <c r="Q13" s="22">
        <v>13.4</v>
      </c>
      <c r="R13" s="22">
        <v>9.744476082572582</v>
      </c>
      <c r="S13" s="6" t="s">
        <v>43</v>
      </c>
      <c r="T13" s="18">
        <v>3.6666666666666665</v>
      </c>
      <c r="U13" s="8">
        <f>27%/2</f>
        <v>0.135</v>
      </c>
      <c r="V13" s="23">
        <v>1</v>
      </c>
      <c r="W13" s="15">
        <v>13.170268455352005</v>
      </c>
      <c r="X13" s="6">
        <v>8.036</v>
      </c>
      <c r="Y13" s="6">
        <v>0</v>
      </c>
      <c r="AB13" s="6">
        <v>0</v>
      </c>
      <c r="AC13" s="6">
        <v>0</v>
      </c>
      <c r="AD13" s="6">
        <v>0</v>
      </c>
      <c r="AE13" s="6">
        <v>0</v>
      </c>
      <c r="AF13" s="6">
        <v>0</v>
      </c>
      <c r="AG13" s="6">
        <v>0</v>
      </c>
      <c r="AH13" s="6">
        <v>1</v>
      </c>
      <c r="AI13" s="6">
        <v>1</v>
      </c>
      <c r="AJ13" s="6">
        <v>0</v>
      </c>
      <c r="AK13" s="6">
        <v>1</v>
      </c>
      <c r="AL13" s="6">
        <v>0</v>
      </c>
      <c r="AM13" s="6">
        <v>0</v>
      </c>
      <c r="AN13" s="6">
        <v>0</v>
      </c>
      <c r="AO13" s="6">
        <v>0</v>
      </c>
      <c r="AP13" s="6">
        <v>0</v>
      </c>
      <c r="AQ13" s="6">
        <v>1</v>
      </c>
      <c r="AR13" s="6">
        <v>0</v>
      </c>
      <c r="AS13" s="6">
        <v>0</v>
      </c>
      <c r="AT13" s="6">
        <v>1</v>
      </c>
      <c r="AU13" s="6">
        <v>1</v>
      </c>
      <c r="AV13" s="6">
        <v>0</v>
      </c>
      <c r="AW13" s="3">
        <v>0.35</v>
      </c>
      <c r="AX13" s="13">
        <v>0.87</v>
      </c>
      <c r="AY13" s="6">
        <v>27.111</v>
      </c>
      <c r="AZ13" s="3">
        <v>9.33</v>
      </c>
      <c r="BA13" s="13">
        <v>6.338594</v>
      </c>
      <c r="BB13" s="6">
        <v>1</v>
      </c>
      <c r="BC13" s="6">
        <v>1</v>
      </c>
      <c r="BD13" s="22">
        <v>5.7</v>
      </c>
      <c r="BE13" s="22">
        <v>24.3</v>
      </c>
      <c r="BF13" s="22">
        <v>4.8</v>
      </c>
      <c r="BG13" s="22">
        <v>3.4</v>
      </c>
      <c r="BH13" s="22">
        <v>3.8</v>
      </c>
      <c r="BI13" s="22">
        <v>6.2</v>
      </c>
      <c r="BJ13" s="22">
        <v>5.4</v>
      </c>
      <c r="BK13" s="13">
        <v>53.47222</v>
      </c>
      <c r="BL13" s="13">
        <v>4.190625</v>
      </c>
      <c r="BM13" s="13">
        <v>5.083333</v>
      </c>
      <c r="BN13" s="13">
        <v>6.309524</v>
      </c>
      <c r="BO13" s="3">
        <v>2.14</v>
      </c>
    </row>
    <row r="14" spans="1:66" ht="12.75">
      <c r="A14" s="6" t="s">
        <v>83</v>
      </c>
      <c r="B14" s="6" t="s">
        <v>84</v>
      </c>
      <c r="C14" s="6" t="s">
        <v>54</v>
      </c>
      <c r="D14" s="6" t="s">
        <v>58</v>
      </c>
      <c r="E14" s="6">
        <v>1</v>
      </c>
      <c r="F14" s="6">
        <v>0</v>
      </c>
      <c r="G14" s="6">
        <v>1</v>
      </c>
      <c r="H14" s="6">
        <v>0</v>
      </c>
      <c r="I14" s="6">
        <v>0</v>
      </c>
      <c r="J14" s="6" t="s">
        <v>27</v>
      </c>
      <c r="K14" s="22">
        <v>3.33</v>
      </c>
      <c r="L14" s="22">
        <v>3.3333333333333335</v>
      </c>
      <c r="M14" s="6">
        <v>0.09</v>
      </c>
      <c r="N14" s="6">
        <v>1</v>
      </c>
      <c r="O14" s="6">
        <v>0</v>
      </c>
      <c r="P14" s="22">
        <v>8.82</v>
      </c>
      <c r="Q14" s="22">
        <v>46</v>
      </c>
      <c r="R14" s="22">
        <v>46.02690518904699</v>
      </c>
      <c r="S14" s="6" t="s">
        <v>27</v>
      </c>
      <c r="T14" s="18">
        <v>3.3333333333333335</v>
      </c>
      <c r="U14" s="8">
        <v>0.09</v>
      </c>
      <c r="V14" s="23">
        <v>1</v>
      </c>
      <c r="W14" s="15">
        <v>68.66308806890618</v>
      </c>
      <c r="X14" s="6">
        <v>7.916</v>
      </c>
      <c r="Y14" s="6">
        <v>1</v>
      </c>
      <c r="AB14" s="6">
        <v>1</v>
      </c>
      <c r="AC14" s="6">
        <v>0</v>
      </c>
      <c r="AD14" s="6">
        <v>1</v>
      </c>
      <c r="AE14" s="6">
        <v>0</v>
      </c>
      <c r="AF14" s="6">
        <v>1</v>
      </c>
      <c r="AG14" s="6">
        <v>0</v>
      </c>
      <c r="AH14" s="6">
        <v>1</v>
      </c>
      <c r="AI14" s="6">
        <v>1</v>
      </c>
      <c r="AJ14" s="6">
        <v>0</v>
      </c>
      <c r="AK14" s="6">
        <v>0</v>
      </c>
      <c r="AL14" s="6">
        <v>1</v>
      </c>
      <c r="AM14" s="6">
        <v>0</v>
      </c>
      <c r="AN14" s="6">
        <v>0</v>
      </c>
      <c r="AO14" s="6">
        <v>0</v>
      </c>
      <c r="AQ14" s="6">
        <v>1</v>
      </c>
      <c r="AS14" s="6">
        <v>0</v>
      </c>
      <c r="AT14" s="6">
        <v>1</v>
      </c>
      <c r="AU14" s="6">
        <v>1</v>
      </c>
      <c r="AV14" s="6">
        <v>1</v>
      </c>
      <c r="AW14" s="3">
        <v>0.16</v>
      </c>
      <c r="AX14" s="13">
        <v>1.352</v>
      </c>
      <c r="AY14" s="6">
        <v>23.265</v>
      </c>
      <c r="AZ14" s="3">
        <v>4.63</v>
      </c>
      <c r="BA14" s="13">
        <v>6.086775</v>
      </c>
      <c r="BB14" s="6">
        <v>2</v>
      </c>
      <c r="BC14" s="6">
        <v>1</v>
      </c>
      <c r="BD14" s="22">
        <v>6</v>
      </c>
      <c r="BE14" s="22">
        <v>20.8</v>
      </c>
      <c r="BF14" s="22">
        <v>3.3</v>
      </c>
      <c r="BG14" s="22">
        <v>2.7</v>
      </c>
      <c r="BH14" s="22">
        <v>3.6</v>
      </c>
      <c r="BI14" s="22">
        <v>4.9</v>
      </c>
      <c r="BJ14" s="22">
        <v>2.3</v>
      </c>
      <c r="BK14" s="13">
        <v>68.75</v>
      </c>
      <c r="BN14" s="13">
        <v>6.527778</v>
      </c>
    </row>
    <row r="15" spans="1:67" ht="12.75">
      <c r="A15" s="6" t="s">
        <v>85</v>
      </c>
      <c r="B15" s="6" t="s">
        <v>86</v>
      </c>
      <c r="C15" s="6" t="s">
        <v>69</v>
      </c>
      <c r="D15" s="6" t="s">
        <v>70</v>
      </c>
      <c r="E15" s="6">
        <v>0</v>
      </c>
      <c r="F15" s="6">
        <v>1</v>
      </c>
      <c r="G15" s="6">
        <v>0</v>
      </c>
      <c r="H15" s="6">
        <v>0</v>
      </c>
      <c r="I15" s="6">
        <v>0</v>
      </c>
      <c r="J15" s="6" t="s">
        <v>27</v>
      </c>
      <c r="K15" s="22">
        <v>0.75</v>
      </c>
      <c r="L15" s="22">
        <v>0.75</v>
      </c>
      <c r="M15" s="6">
        <v>0.035</v>
      </c>
      <c r="N15" s="6">
        <v>1</v>
      </c>
      <c r="O15" s="6">
        <v>1</v>
      </c>
      <c r="P15" s="22">
        <v>4.69</v>
      </c>
      <c r="Q15" s="22">
        <v>93.2</v>
      </c>
      <c r="R15" s="22">
        <v>93.24084309424256</v>
      </c>
      <c r="S15" s="6" t="s">
        <v>66</v>
      </c>
      <c r="T15" s="16">
        <f>((5+9)/2)/12</f>
        <v>0.5833333333333334</v>
      </c>
      <c r="U15" s="8">
        <v>0.02</v>
      </c>
      <c r="V15" s="23">
        <v>1</v>
      </c>
      <c r="W15" s="15">
        <v>95.41590172563683</v>
      </c>
      <c r="X15" s="6">
        <v>10.254</v>
      </c>
      <c r="Y15" s="6">
        <v>1</v>
      </c>
      <c r="AB15" s="6">
        <v>1</v>
      </c>
      <c r="AC15" s="6">
        <v>1</v>
      </c>
      <c r="AD15" s="6">
        <v>1</v>
      </c>
      <c r="AE15" s="6">
        <v>0</v>
      </c>
      <c r="AF15" s="6">
        <v>1</v>
      </c>
      <c r="AG15" s="6">
        <v>0</v>
      </c>
      <c r="AH15" s="6">
        <v>1</v>
      </c>
      <c r="AI15" s="6">
        <v>1</v>
      </c>
      <c r="AJ15" s="6">
        <v>0</v>
      </c>
      <c r="AL15" s="6">
        <v>1</v>
      </c>
      <c r="AM15" s="6">
        <v>0</v>
      </c>
      <c r="AN15" s="6">
        <v>0</v>
      </c>
      <c r="AO15" s="6">
        <v>0</v>
      </c>
      <c r="AP15" s="6">
        <v>0</v>
      </c>
      <c r="AQ15" s="6">
        <v>1</v>
      </c>
      <c r="AR15" s="6">
        <v>1</v>
      </c>
      <c r="AS15" s="6">
        <v>1</v>
      </c>
      <c r="AT15" s="6">
        <v>1</v>
      </c>
      <c r="AU15" s="6">
        <v>0</v>
      </c>
      <c r="AV15" s="6">
        <v>1</v>
      </c>
      <c r="AW15" s="3">
        <v>0.81</v>
      </c>
      <c r="AX15" s="13">
        <v>1.702</v>
      </c>
      <c r="AY15" s="6">
        <v>27.199</v>
      </c>
      <c r="AZ15" s="3">
        <v>2.24</v>
      </c>
      <c r="BA15" s="13">
        <v>5.846439</v>
      </c>
      <c r="BB15" s="6">
        <v>1</v>
      </c>
      <c r="BC15" s="6">
        <v>1</v>
      </c>
      <c r="BD15" s="22">
        <v>1.4</v>
      </c>
      <c r="BE15" s="22">
        <v>75</v>
      </c>
      <c r="BF15" s="22">
        <v>6</v>
      </c>
      <c r="BG15" s="22">
        <v>4.1</v>
      </c>
      <c r="BH15" s="22">
        <v>4.4</v>
      </c>
      <c r="BI15" s="22">
        <v>6.7</v>
      </c>
      <c r="BJ15" s="22">
        <v>6.1</v>
      </c>
      <c r="BK15" s="13">
        <v>40.27778</v>
      </c>
      <c r="BL15" s="13">
        <v>6.547916</v>
      </c>
      <c r="BM15" s="13">
        <v>8.467709</v>
      </c>
      <c r="BN15" s="13">
        <v>10</v>
      </c>
      <c r="BO15" s="3">
        <v>3.77</v>
      </c>
    </row>
    <row r="16" spans="1:67" ht="12.75">
      <c r="A16" s="6" t="s">
        <v>87</v>
      </c>
      <c r="B16" s="6" t="s">
        <v>88</v>
      </c>
      <c r="C16" s="6" t="s">
        <v>63</v>
      </c>
      <c r="D16" s="6" t="s">
        <v>58</v>
      </c>
      <c r="E16" s="6">
        <v>1</v>
      </c>
      <c r="F16" s="6">
        <v>0</v>
      </c>
      <c r="G16" s="6">
        <v>1</v>
      </c>
      <c r="H16" s="6">
        <v>0</v>
      </c>
      <c r="I16" s="6">
        <v>0</v>
      </c>
      <c r="J16" s="6" t="s">
        <v>66</v>
      </c>
      <c r="K16" s="22">
        <v>5.08</v>
      </c>
      <c r="L16" s="22">
        <v>5.583333333333333</v>
      </c>
      <c r="M16" s="6">
        <v>0.145</v>
      </c>
      <c r="N16" s="6">
        <v>4</v>
      </c>
      <c r="O16" s="6">
        <v>0</v>
      </c>
      <c r="P16" s="22">
        <v>6.18</v>
      </c>
      <c r="Q16" s="22">
        <v>40.9</v>
      </c>
      <c r="R16" s="22">
        <v>22.340052487365416</v>
      </c>
      <c r="S16" s="6" t="s">
        <v>66</v>
      </c>
      <c r="T16" s="16">
        <v>5.083333333333333</v>
      </c>
      <c r="U16" s="8">
        <v>0.145</v>
      </c>
      <c r="V16" s="23">
        <v>1</v>
      </c>
      <c r="W16" s="15">
        <v>63.03876196929844</v>
      </c>
      <c r="X16" s="6">
        <v>8.499</v>
      </c>
      <c r="Y16" s="6">
        <v>0</v>
      </c>
      <c r="Z16" s="6">
        <v>0</v>
      </c>
      <c r="AA16" s="6">
        <v>0</v>
      </c>
      <c r="AB16" s="6">
        <v>0</v>
      </c>
      <c r="AC16" s="6">
        <v>0</v>
      </c>
      <c r="AD16" s="6">
        <v>1</v>
      </c>
      <c r="AE16" s="6">
        <v>0</v>
      </c>
      <c r="AF16" s="6">
        <v>1</v>
      </c>
      <c r="AG16" s="6">
        <v>0</v>
      </c>
      <c r="AH16" s="6">
        <v>1</v>
      </c>
      <c r="AI16" s="6">
        <v>1</v>
      </c>
      <c r="AJ16" s="6">
        <v>0</v>
      </c>
      <c r="AK16" s="6">
        <v>0</v>
      </c>
      <c r="AL16" s="6">
        <v>0</v>
      </c>
      <c r="AM16" s="6">
        <v>0</v>
      </c>
      <c r="AN16" s="6">
        <v>1</v>
      </c>
      <c r="AO16" s="6">
        <v>1</v>
      </c>
      <c r="AP16" s="6">
        <v>0</v>
      </c>
      <c r="AQ16" s="6">
        <v>0</v>
      </c>
      <c r="AR16" s="6">
        <v>1</v>
      </c>
      <c r="AS16" s="6">
        <v>1</v>
      </c>
      <c r="AT16" s="6">
        <v>1</v>
      </c>
      <c r="AU16" s="6">
        <v>0</v>
      </c>
      <c r="AV16" s="6">
        <v>1</v>
      </c>
      <c r="AW16" s="3">
        <v>0.61</v>
      </c>
      <c r="AX16" s="13">
        <v>3.779</v>
      </c>
      <c r="AY16" s="6">
        <v>24.957</v>
      </c>
      <c r="AZ16" s="3">
        <v>4.1</v>
      </c>
      <c r="BA16" s="13">
        <v>5.720312</v>
      </c>
      <c r="BB16" s="6">
        <v>2</v>
      </c>
      <c r="BC16" s="6">
        <v>1</v>
      </c>
      <c r="BD16" s="22">
        <v>1.8</v>
      </c>
      <c r="BE16" s="22">
        <v>56.5</v>
      </c>
      <c r="BF16" s="22">
        <v>5.6</v>
      </c>
      <c r="BG16" s="22">
        <v>4</v>
      </c>
      <c r="BH16" s="22">
        <v>4.4</v>
      </c>
      <c r="BI16" s="22">
        <v>6.4</v>
      </c>
      <c r="BJ16" s="22">
        <v>5.2</v>
      </c>
      <c r="BK16" s="13">
        <v>72.91666</v>
      </c>
      <c r="BL16" s="13">
        <v>4.410417</v>
      </c>
      <c r="BM16" s="13">
        <v>4.611458</v>
      </c>
      <c r="BN16" s="13">
        <v>5.297619</v>
      </c>
      <c r="BO16" s="3">
        <v>4.2</v>
      </c>
    </row>
    <row r="17" spans="1:67" ht="12.75">
      <c r="A17" s="6" t="s">
        <v>89</v>
      </c>
      <c r="B17" s="6" t="s">
        <v>90</v>
      </c>
      <c r="C17" s="6" t="s">
        <v>54</v>
      </c>
      <c r="D17" s="6" t="s">
        <v>55</v>
      </c>
      <c r="E17" s="6">
        <v>1</v>
      </c>
      <c r="F17" s="6">
        <v>0</v>
      </c>
      <c r="G17" s="6">
        <v>0</v>
      </c>
      <c r="H17" s="6">
        <v>1</v>
      </c>
      <c r="I17" s="6">
        <v>0</v>
      </c>
      <c r="J17" s="6" t="s">
        <v>66</v>
      </c>
      <c r="K17" s="22">
        <v>1.79</v>
      </c>
      <c r="L17" s="22">
        <v>2.4166666666666665</v>
      </c>
      <c r="M17" s="6">
        <v>0.22</v>
      </c>
      <c r="N17" s="6">
        <v>1</v>
      </c>
      <c r="O17" s="6">
        <v>0</v>
      </c>
      <c r="P17" s="22">
        <v>5.58</v>
      </c>
      <c r="Q17" s="22">
        <v>43.6</v>
      </c>
      <c r="R17" s="22">
        <v>43.5502615296184</v>
      </c>
      <c r="S17" s="6" t="s">
        <v>66</v>
      </c>
      <c r="T17" s="16">
        <v>1.7916666666666667</v>
      </c>
      <c r="U17" s="9">
        <v>0.22</v>
      </c>
      <c r="V17" s="23">
        <v>1</v>
      </c>
      <c r="W17" s="15">
        <v>70.7691749856299</v>
      </c>
      <c r="X17" s="6">
        <v>7.162</v>
      </c>
      <c r="Y17" s="6">
        <v>1</v>
      </c>
      <c r="Z17" s="6">
        <v>0</v>
      </c>
      <c r="AA17" s="6">
        <v>0</v>
      </c>
      <c r="AB17" s="6">
        <v>0</v>
      </c>
      <c r="AC17" s="6">
        <v>0</v>
      </c>
      <c r="AD17" s="6">
        <v>0</v>
      </c>
      <c r="AE17" s="6">
        <v>0</v>
      </c>
      <c r="AF17" s="6">
        <v>1</v>
      </c>
      <c r="AG17" s="6">
        <v>0</v>
      </c>
      <c r="AH17" s="6">
        <v>1</v>
      </c>
      <c r="AI17" s="6">
        <v>1</v>
      </c>
      <c r="AJ17" s="6">
        <v>0</v>
      </c>
      <c r="AK17" s="6">
        <v>0</v>
      </c>
      <c r="AL17" s="6">
        <v>0</v>
      </c>
      <c r="AM17" s="6">
        <v>0</v>
      </c>
      <c r="AN17" s="6">
        <v>0</v>
      </c>
      <c r="AO17" s="6">
        <v>1</v>
      </c>
      <c r="AQ17" s="6">
        <v>0</v>
      </c>
      <c r="AS17" s="6">
        <v>0</v>
      </c>
      <c r="AT17" s="6">
        <v>0</v>
      </c>
      <c r="AU17" s="6">
        <v>0</v>
      </c>
      <c r="AX17" s="13">
        <v>8.156</v>
      </c>
      <c r="AY17" s="6">
        <v>27.665</v>
      </c>
      <c r="AZ17" s="3">
        <v>0.37</v>
      </c>
      <c r="BA17" s="13">
        <v>5.484797</v>
      </c>
      <c r="BB17" s="6">
        <v>2</v>
      </c>
      <c r="BC17" s="6">
        <v>0</v>
      </c>
      <c r="BD17" s="22">
        <v>22</v>
      </c>
      <c r="BE17" s="22">
        <v>10</v>
      </c>
      <c r="BF17" s="22">
        <v>3.2</v>
      </c>
      <c r="BG17" s="22">
        <v>2.5</v>
      </c>
      <c r="BH17" s="22">
        <v>3.9</v>
      </c>
      <c r="BI17" s="22">
        <v>3.7</v>
      </c>
      <c r="BJ17" s="22">
        <v>3.1</v>
      </c>
      <c r="BK17" s="13">
        <v>52.08333</v>
      </c>
      <c r="BL17" s="13">
        <v>4.625</v>
      </c>
      <c r="BM17" s="13">
        <v>4</v>
      </c>
      <c r="BN17" s="13">
        <v>6.527778</v>
      </c>
      <c r="BO17" s="3">
        <v>2.51</v>
      </c>
    </row>
    <row r="18" spans="1:67" ht="12.75">
      <c r="A18" s="6" t="s">
        <v>91</v>
      </c>
      <c r="B18" s="6" t="s">
        <v>92</v>
      </c>
      <c r="C18" s="6" t="s">
        <v>54</v>
      </c>
      <c r="D18" s="6" t="s">
        <v>58</v>
      </c>
      <c r="E18" s="6">
        <v>1</v>
      </c>
      <c r="F18" s="6">
        <v>0</v>
      </c>
      <c r="G18" s="6">
        <v>1</v>
      </c>
      <c r="H18" s="6">
        <v>0</v>
      </c>
      <c r="I18" s="6">
        <v>0</v>
      </c>
      <c r="J18" s="6" t="s">
        <v>27</v>
      </c>
      <c r="K18" s="22">
        <v>3</v>
      </c>
      <c r="L18" s="22">
        <v>3</v>
      </c>
      <c r="M18" s="6">
        <v>0.01</v>
      </c>
      <c r="N18" s="6">
        <v>3</v>
      </c>
      <c r="O18" s="6">
        <v>1</v>
      </c>
      <c r="P18" s="22">
        <v>15.19</v>
      </c>
      <c r="Q18" s="22">
        <v>64.8</v>
      </c>
      <c r="R18" s="22">
        <v>49.07380322451876</v>
      </c>
      <c r="S18" s="6" t="s">
        <v>43</v>
      </c>
      <c r="T18" s="16">
        <v>2</v>
      </c>
      <c r="U18" s="8">
        <v>0.01</v>
      </c>
      <c r="V18" s="23">
        <v>1</v>
      </c>
      <c r="W18" s="15">
        <v>74.61523258987762</v>
      </c>
      <c r="X18" s="6">
        <v>7.601</v>
      </c>
      <c r="Y18" s="6">
        <v>1</v>
      </c>
      <c r="AB18" s="6">
        <v>1</v>
      </c>
      <c r="AC18" s="6">
        <v>1</v>
      </c>
      <c r="AD18" s="6">
        <v>1</v>
      </c>
      <c r="AE18" s="6">
        <v>1</v>
      </c>
      <c r="AF18" s="6">
        <v>1</v>
      </c>
      <c r="AG18" s="6">
        <v>1</v>
      </c>
      <c r="AH18" s="6">
        <v>0</v>
      </c>
      <c r="AI18" s="6">
        <v>1</v>
      </c>
      <c r="AJ18" s="6">
        <v>0</v>
      </c>
      <c r="AK18" s="6">
        <v>1</v>
      </c>
      <c r="AL18" s="6">
        <v>1</v>
      </c>
      <c r="AM18" s="6">
        <v>0</v>
      </c>
      <c r="AN18" s="6">
        <v>0</v>
      </c>
      <c r="AO18" s="6">
        <v>0</v>
      </c>
      <c r="AP18" s="6">
        <v>1</v>
      </c>
      <c r="AQ18" s="6">
        <v>0</v>
      </c>
      <c r="AR18" s="6">
        <v>0</v>
      </c>
      <c r="AS18" s="6">
        <v>0</v>
      </c>
      <c r="AT18" s="6">
        <v>1</v>
      </c>
      <c r="AU18" s="6">
        <v>1</v>
      </c>
      <c r="AV18" s="6">
        <v>1</v>
      </c>
      <c r="AW18" s="3">
        <v>0.27</v>
      </c>
      <c r="AX18" s="13">
        <v>1.244</v>
      </c>
      <c r="AY18" s="6">
        <v>25.191</v>
      </c>
      <c r="AZ18" s="3">
        <v>9.12</v>
      </c>
      <c r="BA18" s="13">
        <v>5.894403</v>
      </c>
      <c r="BB18" s="6">
        <v>0</v>
      </c>
      <c r="BC18" s="6">
        <v>1</v>
      </c>
      <c r="BD18" s="22">
        <v>7.4</v>
      </c>
      <c r="BE18" s="22">
        <v>24.2</v>
      </c>
      <c r="BF18" s="22">
        <v>5.1</v>
      </c>
      <c r="BG18" s="22">
        <v>3.1</v>
      </c>
      <c r="BH18" s="22">
        <v>4.6</v>
      </c>
      <c r="BI18" s="22">
        <v>4.9</v>
      </c>
      <c r="BJ18" s="22">
        <v>4</v>
      </c>
      <c r="BK18" s="13">
        <v>56.25</v>
      </c>
      <c r="BL18" s="13">
        <v>4.167708</v>
      </c>
      <c r="BM18" s="13">
        <v>4.148958</v>
      </c>
      <c r="BN18" s="13">
        <v>5</v>
      </c>
      <c r="BO18" s="3">
        <v>2.11</v>
      </c>
    </row>
    <row r="19" spans="1:66" ht="12.75">
      <c r="A19" s="6" t="s">
        <v>93</v>
      </c>
      <c r="B19" s="6" t="s">
        <v>94</v>
      </c>
      <c r="C19" s="6" t="s">
        <v>63</v>
      </c>
      <c r="D19" s="6" t="s">
        <v>58</v>
      </c>
      <c r="E19" s="6">
        <v>1</v>
      </c>
      <c r="F19" s="6">
        <v>0</v>
      </c>
      <c r="G19" s="6">
        <v>1</v>
      </c>
      <c r="H19" s="6">
        <v>0</v>
      </c>
      <c r="I19" s="6">
        <v>0</v>
      </c>
      <c r="J19" s="6" t="s">
        <v>27</v>
      </c>
      <c r="K19" s="22">
        <v>3.5</v>
      </c>
      <c r="L19" s="22">
        <v>3.5</v>
      </c>
      <c r="M19" s="6">
        <v>0.145</v>
      </c>
      <c r="N19" s="6">
        <v>2</v>
      </c>
      <c r="O19" s="6">
        <v>0</v>
      </c>
      <c r="P19" s="22">
        <v>25.58</v>
      </c>
      <c r="Q19" s="22">
        <v>25</v>
      </c>
      <c r="R19" s="22">
        <v>21.2206599068526</v>
      </c>
      <c r="S19" s="6" t="s">
        <v>27</v>
      </c>
      <c r="T19" s="16">
        <v>3.5</v>
      </c>
      <c r="U19" s="8">
        <v>0.145</v>
      </c>
      <c r="V19" s="23">
        <v>1</v>
      </c>
      <c r="W19" s="15">
        <v>38.52158008568784</v>
      </c>
      <c r="X19" s="6">
        <v>8.449</v>
      </c>
      <c r="Y19" s="6">
        <v>1</v>
      </c>
      <c r="AB19" s="6">
        <v>0</v>
      </c>
      <c r="AC19" s="6">
        <v>0</v>
      </c>
      <c r="AD19" s="6">
        <v>0</v>
      </c>
      <c r="AE19" s="6">
        <v>0</v>
      </c>
      <c r="AF19" s="6">
        <v>0</v>
      </c>
      <c r="AG19" s="6">
        <v>0</v>
      </c>
      <c r="AH19" s="6">
        <v>1</v>
      </c>
      <c r="AI19" s="6">
        <v>1</v>
      </c>
      <c r="AJ19" s="6">
        <v>1</v>
      </c>
      <c r="AK19" s="6">
        <v>1</v>
      </c>
      <c r="AL19" s="6">
        <v>0</v>
      </c>
      <c r="AM19" s="6">
        <v>0</v>
      </c>
      <c r="AN19" s="6">
        <v>0</v>
      </c>
      <c r="AO19" s="6">
        <v>0</v>
      </c>
      <c r="AP19" s="6">
        <v>1</v>
      </c>
      <c r="AQ19" s="6">
        <v>0</v>
      </c>
      <c r="AR19" s="6">
        <v>0</v>
      </c>
      <c r="AS19" s="6">
        <v>0</v>
      </c>
      <c r="AT19" s="6">
        <v>1</v>
      </c>
      <c r="AU19" s="6">
        <v>0</v>
      </c>
      <c r="AV19" s="6">
        <v>0</v>
      </c>
      <c r="AW19" s="3">
        <v>0.27</v>
      </c>
      <c r="AX19" s="13">
        <v>1.119</v>
      </c>
      <c r="AY19" s="6">
        <v>23.397</v>
      </c>
      <c r="AZ19" s="3">
        <v>9.54</v>
      </c>
      <c r="BA19" s="13">
        <v>6.309918</v>
      </c>
      <c r="BB19" s="6">
        <v>1</v>
      </c>
      <c r="BC19" s="6">
        <v>1</v>
      </c>
      <c r="BD19" s="22">
        <v>2.8</v>
      </c>
      <c r="BF19" s="22">
        <v>4.3</v>
      </c>
      <c r="BG19" s="22">
        <v>2.8</v>
      </c>
      <c r="BH19" s="22">
        <v>4.1</v>
      </c>
      <c r="BI19" s="22">
        <v>5.3</v>
      </c>
      <c r="BJ19" s="22">
        <v>4</v>
      </c>
      <c r="BK19" s="13">
        <v>86.11111</v>
      </c>
      <c r="BN19" s="13">
        <v>8.333333</v>
      </c>
    </row>
    <row r="20" spans="1:63" ht="12.75">
      <c r="A20" s="6" t="s">
        <v>95</v>
      </c>
      <c r="B20" s="6" t="s">
        <v>96</v>
      </c>
      <c r="C20" s="6" t="s">
        <v>63</v>
      </c>
      <c r="D20" s="6" t="s">
        <v>55</v>
      </c>
      <c r="E20" s="6">
        <v>1</v>
      </c>
      <c r="F20" s="6">
        <v>0</v>
      </c>
      <c r="G20" s="6">
        <v>0</v>
      </c>
      <c r="H20" s="6">
        <v>1</v>
      </c>
      <c r="I20" s="6">
        <v>0</v>
      </c>
      <c r="J20" s="6" t="s">
        <v>66</v>
      </c>
      <c r="K20" s="22">
        <v>1.92</v>
      </c>
      <c r="L20" s="22">
        <v>3.0858333333333334</v>
      </c>
      <c r="M20" s="6">
        <v>0.145</v>
      </c>
      <c r="N20" s="6">
        <v>1</v>
      </c>
      <c r="O20" s="6">
        <v>0</v>
      </c>
      <c r="P20" s="22">
        <v>11.58</v>
      </c>
      <c r="Q20" s="22">
        <v>45</v>
      </c>
      <c r="R20" s="22">
        <v>44.989448154610635</v>
      </c>
      <c r="S20" s="6" t="s">
        <v>66</v>
      </c>
      <c r="T20" s="18">
        <v>1.9166666666666667</v>
      </c>
      <c r="U20" s="8">
        <v>0.145</v>
      </c>
      <c r="V20" s="23">
        <v>1</v>
      </c>
      <c r="W20" s="15">
        <v>69.30806877872449</v>
      </c>
      <c r="X20" s="6">
        <v>8.793</v>
      </c>
      <c r="Y20" s="6">
        <v>0</v>
      </c>
      <c r="Z20" s="6">
        <v>0</v>
      </c>
      <c r="AA20" s="6">
        <v>0</v>
      </c>
      <c r="AB20" s="6">
        <v>0</v>
      </c>
      <c r="AC20" s="6">
        <v>0</v>
      </c>
      <c r="AD20" s="6">
        <v>1</v>
      </c>
      <c r="AE20" s="6">
        <v>0</v>
      </c>
      <c r="AF20" s="6">
        <v>1</v>
      </c>
      <c r="AG20" s="6">
        <v>0</v>
      </c>
      <c r="AH20" s="6">
        <v>1</v>
      </c>
      <c r="AI20" s="6">
        <v>0</v>
      </c>
      <c r="AJ20" s="6">
        <v>0</v>
      </c>
      <c r="AK20" s="6">
        <v>0</v>
      </c>
      <c r="AL20" s="6">
        <v>1</v>
      </c>
      <c r="AM20" s="6">
        <v>0</v>
      </c>
      <c r="AN20" s="6">
        <v>0</v>
      </c>
      <c r="AO20" s="6">
        <v>0</v>
      </c>
      <c r="AP20" s="6">
        <v>0</v>
      </c>
      <c r="AQ20" s="6">
        <v>1</v>
      </c>
      <c r="AR20" s="6">
        <v>1</v>
      </c>
      <c r="AS20" s="6">
        <v>1</v>
      </c>
      <c r="AT20" s="6">
        <v>0</v>
      </c>
      <c r="AU20" s="6">
        <v>1</v>
      </c>
      <c r="AV20" s="6">
        <v>1</v>
      </c>
      <c r="AW20" s="3">
        <v>0.44</v>
      </c>
      <c r="AX20" s="13">
        <v>0.616</v>
      </c>
      <c r="AY20" s="6">
        <v>23.722</v>
      </c>
      <c r="AZ20" s="3">
        <v>3.73</v>
      </c>
      <c r="BA20" s="13">
        <v>6.028278</v>
      </c>
      <c r="BB20" s="6">
        <v>3</v>
      </c>
      <c r="BC20" s="6">
        <v>0</v>
      </c>
      <c r="BD20" s="22">
        <v>5.2</v>
      </c>
      <c r="BE20" s="22">
        <v>33.3</v>
      </c>
      <c r="BF20" s="22">
        <v>3.3</v>
      </c>
      <c r="BG20" s="22">
        <v>2.9</v>
      </c>
      <c r="BH20" s="22">
        <v>4.9</v>
      </c>
      <c r="BI20" s="22">
        <v>4.9</v>
      </c>
      <c r="BJ20" s="22">
        <v>3.1</v>
      </c>
      <c r="BK20" s="13">
        <v>50</v>
      </c>
    </row>
    <row r="21" spans="1:67" ht="12.75">
      <c r="A21" s="6" t="s">
        <v>97</v>
      </c>
      <c r="B21" s="6" t="s">
        <v>98</v>
      </c>
      <c r="C21" s="6" t="s">
        <v>63</v>
      </c>
      <c r="D21" s="6" t="s">
        <v>55</v>
      </c>
      <c r="E21" s="6">
        <v>1</v>
      </c>
      <c r="F21" s="6">
        <v>0</v>
      </c>
      <c r="G21" s="6">
        <v>0</v>
      </c>
      <c r="H21" s="6">
        <v>1</v>
      </c>
      <c r="I21" s="6">
        <v>0</v>
      </c>
      <c r="J21" s="6" t="s">
        <v>43</v>
      </c>
      <c r="K21" s="22">
        <v>6</v>
      </c>
      <c r="L21" s="22">
        <v>9.166666666666666</v>
      </c>
      <c r="M21" s="6">
        <v>0.145</v>
      </c>
      <c r="N21" s="6">
        <v>2</v>
      </c>
      <c r="O21" s="6">
        <v>0</v>
      </c>
      <c r="P21" s="22">
        <v>5.31</v>
      </c>
      <c r="Q21" s="22">
        <v>40.7</v>
      </c>
      <c r="R21" s="22">
        <v>34.53790744384781</v>
      </c>
      <c r="S21" s="6" t="s">
        <v>43</v>
      </c>
      <c r="T21" s="16">
        <v>6</v>
      </c>
      <c r="U21" s="8">
        <v>0.145</v>
      </c>
      <c r="V21" s="23">
        <v>1</v>
      </c>
      <c r="W21" s="15">
        <v>62.69620141080653</v>
      </c>
      <c r="X21" s="6">
        <v>9.122</v>
      </c>
      <c r="Y21" s="6">
        <v>0</v>
      </c>
      <c r="AB21" s="6">
        <v>0</v>
      </c>
      <c r="AC21" s="6">
        <v>0</v>
      </c>
      <c r="AD21" s="6">
        <v>0</v>
      </c>
      <c r="AE21" s="6">
        <v>0</v>
      </c>
      <c r="AF21" s="6">
        <v>0</v>
      </c>
      <c r="AG21" s="6">
        <v>0</v>
      </c>
      <c r="AH21" s="6">
        <v>1</v>
      </c>
      <c r="AI21" s="6">
        <v>0</v>
      </c>
      <c r="AJ21" s="6">
        <v>0</v>
      </c>
      <c r="AK21" s="6">
        <v>1</v>
      </c>
      <c r="AL21" s="6">
        <v>1</v>
      </c>
      <c r="AM21" s="6">
        <v>0</v>
      </c>
      <c r="AN21" s="6">
        <v>1</v>
      </c>
      <c r="AO21" s="6">
        <v>0</v>
      </c>
      <c r="AP21" s="6">
        <v>0</v>
      </c>
      <c r="AQ21" s="6">
        <v>0</v>
      </c>
      <c r="AR21" s="6">
        <v>0</v>
      </c>
      <c r="AS21" s="6">
        <v>1</v>
      </c>
      <c r="AT21" s="6">
        <v>0</v>
      </c>
      <c r="AU21" s="6">
        <v>0</v>
      </c>
      <c r="AV21" s="6">
        <v>1</v>
      </c>
      <c r="AW21" s="3">
        <v>0.42</v>
      </c>
      <c r="AX21" s="13">
        <v>0.742</v>
      </c>
      <c r="AY21" s="6">
        <v>24.743</v>
      </c>
      <c r="AZ21" s="3">
        <v>2.88</v>
      </c>
      <c r="BA21" s="13">
        <v>5.703783</v>
      </c>
      <c r="BB21" s="6">
        <v>3</v>
      </c>
      <c r="BC21" s="6">
        <v>0</v>
      </c>
      <c r="BD21" s="22">
        <v>5.3</v>
      </c>
      <c r="BE21" s="22">
        <v>33.9</v>
      </c>
      <c r="BF21" s="22">
        <v>4</v>
      </c>
      <c r="BG21" s="22">
        <v>2.7</v>
      </c>
      <c r="BH21" s="22">
        <v>4.6</v>
      </c>
      <c r="BI21" s="22">
        <v>4.5</v>
      </c>
      <c r="BJ21" s="22">
        <v>3.3</v>
      </c>
      <c r="BK21" s="13">
        <v>64.58334</v>
      </c>
      <c r="BL21" s="13">
        <v>6</v>
      </c>
      <c r="BM21" s="13">
        <v>6</v>
      </c>
      <c r="BO21" s="3">
        <v>2.54</v>
      </c>
    </row>
    <row r="22" spans="1:67" ht="12.75">
      <c r="A22" s="6" t="s">
        <v>99</v>
      </c>
      <c r="B22" s="6" t="s">
        <v>100</v>
      </c>
      <c r="C22" s="6" t="s">
        <v>69</v>
      </c>
      <c r="D22" s="6" t="s">
        <v>101</v>
      </c>
      <c r="E22" s="6">
        <v>1</v>
      </c>
      <c r="F22" s="6">
        <v>0</v>
      </c>
      <c r="G22" s="6">
        <v>0</v>
      </c>
      <c r="H22" s="6">
        <v>0</v>
      </c>
      <c r="I22" s="6">
        <v>1</v>
      </c>
      <c r="J22" s="6" t="s">
        <v>43</v>
      </c>
      <c r="K22" s="22">
        <v>2.5</v>
      </c>
      <c r="L22" s="22">
        <v>3</v>
      </c>
      <c r="M22" s="6">
        <v>0.09</v>
      </c>
      <c r="N22" s="6">
        <v>1</v>
      </c>
      <c r="O22" s="6">
        <v>1</v>
      </c>
      <c r="P22" s="22">
        <v>7.1</v>
      </c>
      <c r="Q22" s="22">
        <v>76.7</v>
      </c>
      <c r="R22" s="22">
        <v>76.65980588949132</v>
      </c>
      <c r="S22" s="6" t="s">
        <v>43</v>
      </c>
      <c r="T22" s="19">
        <v>2.5</v>
      </c>
      <c r="U22" s="8">
        <v>0.09</v>
      </c>
      <c r="V22" s="23">
        <v>1</v>
      </c>
      <c r="W22" s="15">
        <v>76.65980588949132</v>
      </c>
      <c r="X22" s="6">
        <v>10.613</v>
      </c>
      <c r="Y22" s="6">
        <v>1</v>
      </c>
      <c r="AB22" s="6">
        <v>1</v>
      </c>
      <c r="AC22" s="6">
        <v>1</v>
      </c>
      <c r="AD22" s="6">
        <v>1</v>
      </c>
      <c r="AE22" s="6">
        <v>0</v>
      </c>
      <c r="AF22" s="6">
        <v>0</v>
      </c>
      <c r="AG22" s="6">
        <v>0</v>
      </c>
      <c r="AH22" s="6">
        <v>0</v>
      </c>
      <c r="AI22" s="6">
        <v>1</v>
      </c>
      <c r="AJ22" s="6">
        <v>0</v>
      </c>
      <c r="AK22" s="6">
        <v>1</v>
      </c>
      <c r="AL22" s="6">
        <v>1</v>
      </c>
      <c r="AM22" s="6">
        <v>0</v>
      </c>
      <c r="AN22" s="6">
        <v>0</v>
      </c>
      <c r="AO22" s="6">
        <v>0</v>
      </c>
      <c r="AP22" s="6">
        <v>0</v>
      </c>
      <c r="AQ22" s="6">
        <v>1</v>
      </c>
      <c r="AR22" s="6">
        <v>0</v>
      </c>
      <c r="AS22" s="6">
        <v>1</v>
      </c>
      <c r="AT22" s="6">
        <v>0</v>
      </c>
      <c r="AU22" s="6">
        <v>0</v>
      </c>
      <c r="AV22" s="6">
        <v>1</v>
      </c>
      <c r="AW22" s="3">
        <v>1.23</v>
      </c>
      <c r="AX22" s="13">
        <v>1.618</v>
      </c>
      <c r="AY22" s="6">
        <v>25.837</v>
      </c>
      <c r="AZ22" s="3">
        <v>2.13</v>
      </c>
      <c r="BA22" s="13">
        <v>4.41884</v>
      </c>
      <c r="BB22" s="6">
        <v>3</v>
      </c>
      <c r="BC22" s="6">
        <v>1</v>
      </c>
      <c r="BD22" s="22">
        <v>0.6</v>
      </c>
      <c r="BE22" s="22">
        <v>80</v>
      </c>
      <c r="BF22" s="22">
        <v>6.7</v>
      </c>
      <c r="BG22" s="22">
        <v>5.1</v>
      </c>
      <c r="BH22" s="22">
        <v>4.4</v>
      </c>
      <c r="BI22" s="22">
        <v>6.6</v>
      </c>
      <c r="BJ22" s="22">
        <v>5.7</v>
      </c>
      <c r="BK22" s="13">
        <v>40.27778</v>
      </c>
      <c r="BL22" s="13">
        <v>6.535417</v>
      </c>
      <c r="BM22" s="13">
        <v>7.801042</v>
      </c>
      <c r="BN22" s="13">
        <v>10</v>
      </c>
      <c r="BO22" s="3">
        <v>3.7</v>
      </c>
    </row>
    <row r="23" spans="1:66" ht="12.75">
      <c r="A23" s="6" t="s">
        <v>102</v>
      </c>
      <c r="B23" s="6" t="s">
        <v>103</v>
      </c>
      <c r="C23" s="6" t="s">
        <v>54</v>
      </c>
      <c r="D23" s="6" t="s">
        <v>58</v>
      </c>
      <c r="E23" s="6">
        <v>1</v>
      </c>
      <c r="F23" s="6">
        <v>0</v>
      </c>
      <c r="G23" s="6">
        <v>1</v>
      </c>
      <c r="H23" s="6">
        <v>0</v>
      </c>
      <c r="I23" s="6">
        <v>0</v>
      </c>
      <c r="J23" s="6" t="s">
        <v>43</v>
      </c>
      <c r="K23" s="22">
        <v>3.33</v>
      </c>
      <c r="L23" s="22">
        <v>3.5</v>
      </c>
      <c r="M23" s="6">
        <v>0.38</v>
      </c>
      <c r="N23" s="6">
        <v>2</v>
      </c>
      <c r="O23" s="6">
        <v>0</v>
      </c>
      <c r="P23" s="22">
        <v>31.39</v>
      </c>
      <c r="Q23" s="22">
        <v>12.9</v>
      </c>
      <c r="R23" s="22">
        <v>9.499175928482758</v>
      </c>
      <c r="S23" s="6" t="s">
        <v>43</v>
      </c>
      <c r="T23" s="16">
        <f>24/12</f>
        <v>2</v>
      </c>
      <c r="U23" s="8">
        <f>(12+15)%/2</f>
        <v>0.135</v>
      </c>
      <c r="V23" s="23">
        <v>1</v>
      </c>
      <c r="W23" s="15">
        <v>50.10493052910751</v>
      </c>
      <c r="X23" s="6">
        <v>7.64</v>
      </c>
      <c r="Y23" s="6">
        <v>0</v>
      </c>
      <c r="AB23" s="6">
        <v>0</v>
      </c>
      <c r="AC23" s="6">
        <v>0</v>
      </c>
      <c r="AD23" s="6">
        <v>1</v>
      </c>
      <c r="AE23" s="6">
        <v>0</v>
      </c>
      <c r="AF23" s="6">
        <v>0</v>
      </c>
      <c r="AG23" s="6">
        <v>0</v>
      </c>
      <c r="AH23" s="6">
        <v>0</v>
      </c>
      <c r="AI23" s="6">
        <v>0</v>
      </c>
      <c r="AJ23" s="6">
        <v>0</v>
      </c>
      <c r="AK23" s="6">
        <v>0</v>
      </c>
      <c r="AL23" s="6">
        <v>0</v>
      </c>
      <c r="AM23" s="6">
        <v>1</v>
      </c>
      <c r="AN23" s="6">
        <v>1</v>
      </c>
      <c r="AO23" s="6">
        <v>0</v>
      </c>
      <c r="AP23" s="6">
        <v>0</v>
      </c>
      <c r="AQ23" s="6">
        <v>1</v>
      </c>
      <c r="AR23" s="6">
        <v>0</v>
      </c>
      <c r="AS23" s="6">
        <v>1</v>
      </c>
      <c r="AT23" s="6">
        <v>0</v>
      </c>
      <c r="AU23" s="6">
        <v>0</v>
      </c>
      <c r="AW23" s="3">
        <v>0.38</v>
      </c>
      <c r="AX23" s="13">
        <v>2.176</v>
      </c>
      <c r="AY23" s="6">
        <v>23.58</v>
      </c>
      <c r="AZ23" s="3">
        <v>11.13</v>
      </c>
      <c r="BA23" s="13">
        <v>6.363028</v>
      </c>
      <c r="BB23" s="6">
        <v>2</v>
      </c>
      <c r="BC23" s="6">
        <v>1</v>
      </c>
      <c r="BD23" s="22">
        <v>12</v>
      </c>
      <c r="BF23" s="22">
        <v>3.4</v>
      </c>
      <c r="BG23" s="22">
        <v>3.7</v>
      </c>
      <c r="BH23" s="22">
        <v>3.7</v>
      </c>
      <c r="BI23" s="22">
        <v>6</v>
      </c>
      <c r="BJ23" s="22">
        <v>3.9</v>
      </c>
      <c r="BK23" s="13">
        <v>74.30556</v>
      </c>
      <c r="BN23" s="13">
        <v>5</v>
      </c>
    </row>
    <row r="24" spans="1:66" ht="12.75">
      <c r="A24" s="6" t="s">
        <v>104</v>
      </c>
      <c r="B24" s="6" t="s">
        <v>105</v>
      </c>
      <c r="C24" s="6" t="s">
        <v>54</v>
      </c>
      <c r="D24" s="6" t="s">
        <v>58</v>
      </c>
      <c r="E24" s="6">
        <v>1</v>
      </c>
      <c r="F24" s="6">
        <v>0</v>
      </c>
      <c r="G24" s="6">
        <v>1</v>
      </c>
      <c r="H24" s="6">
        <v>0</v>
      </c>
      <c r="I24" s="6">
        <v>0</v>
      </c>
      <c r="J24" s="6" t="s">
        <v>27</v>
      </c>
      <c r="K24" s="22">
        <v>8</v>
      </c>
      <c r="L24" s="22">
        <v>8</v>
      </c>
      <c r="M24" s="6">
        <v>0.18</v>
      </c>
      <c r="N24" s="6">
        <v>4</v>
      </c>
      <c r="O24" s="6">
        <v>0</v>
      </c>
      <c r="P24" s="22">
        <v>13.08</v>
      </c>
      <c r="Q24" s="22">
        <v>19.4</v>
      </c>
      <c r="R24" s="22">
        <v>10.02121495890394</v>
      </c>
      <c r="S24" s="6" t="s">
        <v>27</v>
      </c>
      <c r="T24" s="20">
        <v>8</v>
      </c>
      <c r="U24" s="8">
        <v>0.15</v>
      </c>
      <c r="V24" s="23">
        <v>1</v>
      </c>
      <c r="W24" s="15">
        <v>31.783704160702786</v>
      </c>
      <c r="X24" s="6">
        <v>7.687</v>
      </c>
      <c r="Y24" s="6">
        <v>0</v>
      </c>
      <c r="AB24" s="6">
        <v>0</v>
      </c>
      <c r="AC24" s="6">
        <v>0</v>
      </c>
      <c r="AD24" s="6">
        <v>0</v>
      </c>
      <c r="AE24" s="6">
        <v>0</v>
      </c>
      <c r="AF24" s="6">
        <v>0</v>
      </c>
      <c r="AG24" s="6">
        <v>1</v>
      </c>
      <c r="AH24" s="6">
        <v>0</v>
      </c>
      <c r="AI24" s="6">
        <v>1</v>
      </c>
      <c r="AJ24" s="6">
        <v>1</v>
      </c>
      <c r="AK24" s="6">
        <v>1</v>
      </c>
      <c r="AL24" s="6">
        <v>1</v>
      </c>
      <c r="AM24" s="6">
        <v>1</v>
      </c>
      <c r="AN24" s="6">
        <v>0</v>
      </c>
      <c r="AO24" s="6">
        <v>1</v>
      </c>
      <c r="AP24" s="6">
        <v>1</v>
      </c>
      <c r="AQ24" s="6">
        <v>1</v>
      </c>
      <c r="AR24" s="6">
        <v>0</v>
      </c>
      <c r="AS24" s="6">
        <v>0</v>
      </c>
      <c r="AT24" s="6">
        <v>1</v>
      </c>
      <c r="AU24" s="6">
        <v>0</v>
      </c>
      <c r="AV24" s="6">
        <v>1</v>
      </c>
      <c r="AW24" s="3">
        <v>0.27</v>
      </c>
      <c r="AX24" s="13">
        <v>0.212</v>
      </c>
      <c r="AY24" s="6">
        <v>23.694</v>
      </c>
      <c r="AZ24" s="3">
        <v>3.16</v>
      </c>
      <c r="BA24" s="13">
        <v>5.961005</v>
      </c>
      <c r="BB24" s="6">
        <v>0</v>
      </c>
      <c r="BC24" s="6">
        <v>1</v>
      </c>
      <c r="BD24" s="22">
        <v>9.6</v>
      </c>
      <c r="BE24" s="22">
        <v>8.3</v>
      </c>
      <c r="BF24" s="22">
        <v>2.6</v>
      </c>
      <c r="BG24" s="22">
        <v>2.2</v>
      </c>
      <c r="BH24" s="22">
        <v>3.3</v>
      </c>
      <c r="BI24" s="22">
        <v>3.3</v>
      </c>
      <c r="BJ24" s="22">
        <v>2.9</v>
      </c>
      <c r="BK24" s="13">
        <v>71.52778</v>
      </c>
      <c r="BL24" s="13">
        <v>3.52</v>
      </c>
      <c r="BM24" s="13">
        <v>3.92125</v>
      </c>
      <c r="BN24" s="13">
        <v>5.178572</v>
      </c>
    </row>
    <row r="25" spans="1:67" ht="12.75">
      <c r="A25" s="6" t="s">
        <v>106</v>
      </c>
      <c r="B25" s="6" t="s">
        <v>107</v>
      </c>
      <c r="C25" s="6" t="s">
        <v>54</v>
      </c>
      <c r="D25" s="6" t="s">
        <v>58</v>
      </c>
      <c r="E25" s="6">
        <v>1</v>
      </c>
      <c r="F25" s="6">
        <v>0</v>
      </c>
      <c r="G25" s="6">
        <v>1</v>
      </c>
      <c r="H25" s="6">
        <v>0</v>
      </c>
      <c r="I25" s="6">
        <v>0</v>
      </c>
      <c r="J25" s="6" t="s">
        <v>43</v>
      </c>
      <c r="K25" s="22">
        <v>4.08</v>
      </c>
      <c r="L25" s="22">
        <v>4.166666666666667</v>
      </c>
      <c r="M25" s="6">
        <v>0.22</v>
      </c>
      <c r="N25" s="6">
        <v>2</v>
      </c>
      <c r="O25" s="6">
        <v>0</v>
      </c>
      <c r="P25" s="22">
        <v>13.53</v>
      </c>
      <c r="Q25" s="22">
        <v>28.6</v>
      </c>
      <c r="R25" s="22">
        <v>23.58348674305289</v>
      </c>
      <c r="S25" s="6" t="s">
        <v>27</v>
      </c>
      <c r="T25" s="16">
        <v>4.083333333333333</v>
      </c>
      <c r="U25" s="8">
        <v>0.22</v>
      </c>
      <c r="V25" s="23">
        <v>1</v>
      </c>
      <c r="W25" s="15">
        <v>46.45232237267994</v>
      </c>
      <c r="X25" s="6">
        <v>7.178</v>
      </c>
      <c r="Y25" s="6">
        <v>0</v>
      </c>
      <c r="AB25" s="6">
        <v>0</v>
      </c>
      <c r="AC25" s="6">
        <v>0</v>
      </c>
      <c r="AD25" s="6">
        <v>1</v>
      </c>
      <c r="AE25" s="6">
        <v>0</v>
      </c>
      <c r="AF25" s="6">
        <v>1</v>
      </c>
      <c r="AG25" s="6">
        <v>0</v>
      </c>
      <c r="AH25" s="6">
        <v>1</v>
      </c>
      <c r="AI25" s="6">
        <v>0</v>
      </c>
      <c r="AJ25" s="6">
        <v>1</v>
      </c>
      <c r="AK25" s="6">
        <v>0</v>
      </c>
      <c r="AL25" s="6">
        <v>1</v>
      </c>
      <c r="AM25" s="6">
        <v>1</v>
      </c>
      <c r="AN25" s="6">
        <v>0</v>
      </c>
      <c r="AO25" s="6">
        <v>0</v>
      </c>
      <c r="AP25" s="6">
        <v>0</v>
      </c>
      <c r="AQ25" s="6">
        <v>0</v>
      </c>
      <c r="AR25" s="6">
        <v>0</v>
      </c>
      <c r="AS25" s="6">
        <v>0</v>
      </c>
      <c r="AT25" s="6">
        <v>1</v>
      </c>
      <c r="AU25" s="6">
        <v>1</v>
      </c>
      <c r="AV25" s="6">
        <v>1</v>
      </c>
      <c r="AW25" s="3">
        <v>0.61</v>
      </c>
      <c r="AX25" s="13">
        <v>2.74</v>
      </c>
      <c r="AY25" s="6">
        <v>25.223</v>
      </c>
      <c r="AZ25" s="3">
        <v>3.41</v>
      </c>
      <c r="BA25" s="13">
        <v>6.016157</v>
      </c>
      <c r="BB25" s="6">
        <v>2</v>
      </c>
      <c r="BC25" s="6">
        <v>1</v>
      </c>
      <c r="BE25" s="22">
        <v>22.9</v>
      </c>
      <c r="BF25" s="22">
        <v>3.9</v>
      </c>
      <c r="BG25" s="22">
        <v>3.3</v>
      </c>
      <c r="BH25" s="22">
        <v>3.6</v>
      </c>
      <c r="BI25" s="22">
        <v>4</v>
      </c>
      <c r="BJ25" s="22">
        <v>3.4</v>
      </c>
      <c r="BK25" s="13">
        <v>50</v>
      </c>
      <c r="BL25" s="13">
        <v>3.23125</v>
      </c>
      <c r="BM25" s="13">
        <v>3.96875</v>
      </c>
      <c r="BN25" s="13">
        <v>3.869048</v>
      </c>
      <c r="BO25" s="3">
        <v>3.57</v>
      </c>
    </row>
    <row r="26" spans="1:66" ht="12.75">
      <c r="A26" s="6" t="s">
        <v>108</v>
      </c>
      <c r="B26" s="6" t="s">
        <v>109</v>
      </c>
      <c r="C26" s="6" t="s">
        <v>54</v>
      </c>
      <c r="D26" s="6" t="s">
        <v>58</v>
      </c>
      <c r="E26" s="6">
        <v>1</v>
      </c>
      <c r="F26" s="6">
        <v>0</v>
      </c>
      <c r="G26" s="6">
        <v>1</v>
      </c>
      <c r="H26" s="6">
        <v>0</v>
      </c>
      <c r="I26" s="6">
        <v>0</v>
      </c>
      <c r="J26" s="6" t="s">
        <v>66</v>
      </c>
      <c r="K26" s="22">
        <v>3.67</v>
      </c>
      <c r="L26" s="22">
        <v>4</v>
      </c>
      <c r="M26" s="6">
        <v>0.09</v>
      </c>
      <c r="N26" s="6">
        <v>2</v>
      </c>
      <c r="O26" s="6">
        <v>0</v>
      </c>
      <c r="P26" s="22">
        <v>13.96</v>
      </c>
      <c r="Q26" s="22">
        <v>37.8</v>
      </c>
      <c r="R26" s="22">
        <v>32.578298337172626</v>
      </c>
      <c r="S26" s="6" t="s">
        <v>66</v>
      </c>
      <c r="T26" s="16">
        <v>3.6666666666666665</v>
      </c>
      <c r="U26" s="8">
        <v>0.09</v>
      </c>
      <c r="V26" s="23">
        <v>1</v>
      </c>
      <c r="W26" s="15">
        <v>56.3616948418766</v>
      </c>
      <c r="X26" s="6">
        <v>7.762</v>
      </c>
      <c r="Y26" s="6">
        <v>0</v>
      </c>
      <c r="Z26" s="6">
        <v>0</v>
      </c>
      <c r="AA26" s="6">
        <v>0</v>
      </c>
      <c r="AB26" s="6">
        <v>0</v>
      </c>
      <c r="AC26" s="6">
        <v>0</v>
      </c>
      <c r="AD26" s="6">
        <v>0</v>
      </c>
      <c r="AE26" s="6">
        <v>0</v>
      </c>
      <c r="AF26" s="6">
        <v>0</v>
      </c>
      <c r="AG26" s="6">
        <v>0</v>
      </c>
      <c r="AH26" s="6">
        <v>1</v>
      </c>
      <c r="AI26" s="6">
        <v>0</v>
      </c>
      <c r="AJ26" s="6">
        <v>0</v>
      </c>
      <c r="AK26" s="6">
        <v>0</v>
      </c>
      <c r="AL26" s="6">
        <v>0</v>
      </c>
      <c r="AM26" s="6">
        <v>0</v>
      </c>
      <c r="AN26" s="6">
        <v>1</v>
      </c>
      <c r="AO26" s="6">
        <v>0</v>
      </c>
      <c r="AP26" s="6">
        <v>0</v>
      </c>
      <c r="AQ26" s="6">
        <v>1</v>
      </c>
      <c r="AR26" s="6">
        <v>0</v>
      </c>
      <c r="AS26" s="6">
        <v>0</v>
      </c>
      <c r="AT26" s="6">
        <v>0</v>
      </c>
      <c r="AU26" s="6">
        <v>1</v>
      </c>
      <c r="AV26" s="6">
        <v>0</v>
      </c>
      <c r="AW26" s="3">
        <v>0.05</v>
      </c>
      <c r="AX26" s="13">
        <v>-0.188</v>
      </c>
      <c r="AY26" s="6">
        <v>23.253</v>
      </c>
      <c r="AZ26" s="3">
        <v>2.15</v>
      </c>
      <c r="BA26" s="13">
        <v>5.616771</v>
      </c>
      <c r="BB26" s="6">
        <v>3</v>
      </c>
      <c r="BC26" s="6">
        <v>1</v>
      </c>
      <c r="BF26" s="22">
        <v>3</v>
      </c>
      <c r="BG26" s="22">
        <v>3.6</v>
      </c>
      <c r="BH26" s="22">
        <v>5.5</v>
      </c>
      <c r="BI26" s="22">
        <v>5.9</v>
      </c>
      <c r="BJ26" s="22">
        <v>4.3</v>
      </c>
      <c r="BK26" s="13">
        <v>86.11111</v>
      </c>
      <c r="BN26" s="13">
        <v>3.690476</v>
      </c>
    </row>
    <row r="27" spans="1:63" ht="12.75">
      <c r="A27" s="6" t="s">
        <v>110</v>
      </c>
      <c r="B27" s="6" t="s">
        <v>111</v>
      </c>
      <c r="C27" s="6" t="s">
        <v>63</v>
      </c>
      <c r="D27" s="6" t="s">
        <v>55</v>
      </c>
      <c r="E27" s="6">
        <v>1</v>
      </c>
      <c r="F27" s="6">
        <v>0</v>
      </c>
      <c r="G27" s="6">
        <v>0</v>
      </c>
      <c r="H27" s="6">
        <v>1</v>
      </c>
      <c r="I27" s="6">
        <v>0</v>
      </c>
      <c r="J27" s="6" t="s">
        <v>43</v>
      </c>
      <c r="K27" s="22">
        <v>2</v>
      </c>
      <c r="L27" s="22">
        <v>3</v>
      </c>
      <c r="M27" s="6">
        <v>0.09</v>
      </c>
      <c r="N27" s="6">
        <v>1</v>
      </c>
      <c r="O27" s="6">
        <v>0</v>
      </c>
      <c r="P27" s="22">
        <v>5.51</v>
      </c>
      <c r="Q27" s="22">
        <v>54.8</v>
      </c>
      <c r="R27" s="22">
        <v>54.799079462863325</v>
      </c>
      <c r="S27" s="6" t="s">
        <v>43</v>
      </c>
      <c r="T27" s="16">
        <v>2</v>
      </c>
      <c r="U27" s="8">
        <v>0.09</v>
      </c>
      <c r="V27" s="23">
        <v>1</v>
      </c>
      <c r="W27" s="15">
        <v>81.7494464118125</v>
      </c>
      <c r="X27" s="6">
        <v>8.855</v>
      </c>
      <c r="Y27" s="6">
        <v>1</v>
      </c>
      <c r="AC27" s="6">
        <v>0</v>
      </c>
      <c r="AD27" s="6">
        <v>1</v>
      </c>
      <c r="AE27" s="6">
        <v>0</v>
      </c>
      <c r="AF27" s="6">
        <v>0</v>
      </c>
      <c r="AG27" s="6">
        <v>0</v>
      </c>
      <c r="AH27" s="6">
        <v>1</v>
      </c>
      <c r="AI27" s="6">
        <v>1</v>
      </c>
      <c r="AJ27" s="6">
        <v>0</v>
      </c>
      <c r="AK27" s="6">
        <v>0</v>
      </c>
      <c r="AL27" s="6">
        <v>0</v>
      </c>
      <c r="AM27" s="6">
        <v>0</v>
      </c>
      <c r="AN27" s="6">
        <v>0</v>
      </c>
      <c r="AO27" s="6">
        <v>1</v>
      </c>
      <c r="AP27" s="6">
        <v>1</v>
      </c>
      <c r="AQ27" s="6">
        <v>1</v>
      </c>
      <c r="AR27" s="6">
        <v>0</v>
      </c>
      <c r="AS27" s="6">
        <v>1</v>
      </c>
      <c r="AT27" s="6">
        <v>1</v>
      </c>
      <c r="AU27" s="6">
        <v>1</v>
      </c>
      <c r="AV27" s="6">
        <v>1</v>
      </c>
      <c r="BF27" s="22">
        <v>5.2</v>
      </c>
      <c r="BK27" s="13">
        <v>63.19444</v>
      </c>
    </row>
    <row r="28" spans="1:67" ht="12.75">
      <c r="A28" s="6" t="s">
        <v>112</v>
      </c>
      <c r="B28" s="6" t="s">
        <v>113</v>
      </c>
      <c r="C28" s="6" t="s">
        <v>69</v>
      </c>
      <c r="D28" s="6" t="s">
        <v>101</v>
      </c>
      <c r="E28" s="6">
        <v>1</v>
      </c>
      <c r="F28" s="6">
        <v>0</v>
      </c>
      <c r="G28" s="6">
        <v>0</v>
      </c>
      <c r="H28" s="6">
        <v>0</v>
      </c>
      <c r="I28" s="6">
        <v>1</v>
      </c>
      <c r="J28" s="6" t="s">
        <v>27</v>
      </c>
      <c r="K28" s="22">
        <v>0.92</v>
      </c>
      <c r="L28" s="22">
        <v>0.9166666666666666</v>
      </c>
      <c r="M28" s="6">
        <v>0.035</v>
      </c>
      <c r="N28" s="6">
        <v>1</v>
      </c>
      <c r="O28" s="6">
        <v>1</v>
      </c>
      <c r="P28" s="22">
        <v>4.82</v>
      </c>
      <c r="Q28" s="22">
        <v>92.4</v>
      </c>
      <c r="R28" s="22">
        <v>92.42366452592192</v>
      </c>
      <c r="S28" s="6" t="s">
        <v>43</v>
      </c>
      <c r="T28" s="16">
        <f>(1+3)/2</f>
        <v>2</v>
      </c>
      <c r="U28" s="8">
        <v>0.035</v>
      </c>
      <c r="V28" s="23">
        <v>1</v>
      </c>
      <c r="W28" s="15">
        <v>87.82760319175367</v>
      </c>
      <c r="X28" s="6">
        <v>10.398</v>
      </c>
      <c r="Y28" s="6">
        <v>0</v>
      </c>
      <c r="AB28" s="6">
        <v>0</v>
      </c>
      <c r="AC28" s="6">
        <v>0</v>
      </c>
      <c r="AD28" s="6">
        <v>1</v>
      </c>
      <c r="AE28" s="6">
        <v>0</v>
      </c>
      <c r="AF28" s="6">
        <v>1</v>
      </c>
      <c r="AG28" s="6">
        <v>0</v>
      </c>
      <c r="AH28" s="6">
        <v>1</v>
      </c>
      <c r="AI28" s="6">
        <v>0</v>
      </c>
      <c r="AJ28" s="6">
        <v>0</v>
      </c>
      <c r="AK28" s="6">
        <v>0</v>
      </c>
      <c r="AL28" s="6">
        <v>0</v>
      </c>
      <c r="AM28" s="6">
        <v>1</v>
      </c>
      <c r="AN28" s="6">
        <v>0</v>
      </c>
      <c r="AO28" s="6">
        <v>0</v>
      </c>
      <c r="AP28" s="6">
        <v>0</v>
      </c>
      <c r="AQ28" s="6">
        <v>1</v>
      </c>
      <c r="AR28" s="6">
        <v>0</v>
      </c>
      <c r="AS28" s="6">
        <v>1</v>
      </c>
      <c r="AT28" s="6">
        <v>1</v>
      </c>
      <c r="AU28" s="6">
        <v>0</v>
      </c>
      <c r="AV28" s="6">
        <v>1</v>
      </c>
      <c r="AW28" s="3">
        <v>0.58</v>
      </c>
      <c r="AX28" s="13">
        <v>2.424</v>
      </c>
      <c r="AY28" s="6">
        <v>25.536</v>
      </c>
      <c r="AZ28" s="3">
        <v>1.52</v>
      </c>
      <c r="BA28" s="13">
        <v>5.480639</v>
      </c>
      <c r="BB28" s="6">
        <v>1</v>
      </c>
      <c r="BC28" s="6">
        <v>1</v>
      </c>
      <c r="BD28" s="22">
        <v>0.5</v>
      </c>
      <c r="BE28" s="22">
        <v>73.3</v>
      </c>
      <c r="BF28" s="22">
        <v>6.3</v>
      </c>
      <c r="BG28" s="22">
        <v>5.2</v>
      </c>
      <c r="BH28" s="22">
        <v>5.2</v>
      </c>
      <c r="BI28" s="22">
        <v>6.6</v>
      </c>
      <c r="BJ28" s="22">
        <v>6</v>
      </c>
      <c r="BK28" s="13">
        <v>47.91667</v>
      </c>
      <c r="BL28" s="13">
        <v>5.75</v>
      </c>
      <c r="BM28" s="13">
        <v>7.5</v>
      </c>
      <c r="BN28" s="13">
        <v>10</v>
      </c>
      <c r="BO28" s="3">
        <v>3.53</v>
      </c>
    </row>
    <row r="29" spans="1:67" ht="12.75">
      <c r="A29" s="6" t="s">
        <v>114</v>
      </c>
      <c r="B29" s="6" t="s">
        <v>115</v>
      </c>
      <c r="C29" s="6" t="s">
        <v>69</v>
      </c>
      <c r="D29" s="6" t="s">
        <v>58</v>
      </c>
      <c r="E29" s="6">
        <v>1</v>
      </c>
      <c r="F29" s="6">
        <v>0</v>
      </c>
      <c r="G29" s="6">
        <v>1</v>
      </c>
      <c r="H29" s="6">
        <v>0</v>
      </c>
      <c r="I29" s="6">
        <v>0</v>
      </c>
      <c r="J29" s="6" t="s">
        <v>27</v>
      </c>
      <c r="K29" s="22">
        <v>1.89</v>
      </c>
      <c r="L29" s="22">
        <v>1.8916666666666666</v>
      </c>
      <c r="M29" s="6">
        <v>0.09</v>
      </c>
      <c r="N29" s="6">
        <v>2</v>
      </c>
      <c r="O29" s="6">
        <v>0</v>
      </c>
      <c r="P29" s="22">
        <v>6.6</v>
      </c>
      <c r="Q29" s="22">
        <v>54.1</v>
      </c>
      <c r="R29" s="22">
        <v>46.609920832699686</v>
      </c>
      <c r="S29" s="6" t="s">
        <v>27</v>
      </c>
      <c r="T29" s="18">
        <v>1.8916666666666666</v>
      </c>
      <c r="U29" s="8">
        <v>0.09</v>
      </c>
      <c r="V29" s="23">
        <v>1</v>
      </c>
      <c r="W29" s="15">
        <v>80.6369352809063</v>
      </c>
      <c r="X29" s="6">
        <v>10.312</v>
      </c>
      <c r="Y29" s="6">
        <v>1</v>
      </c>
      <c r="AB29" s="6">
        <v>0</v>
      </c>
      <c r="AC29" s="6">
        <v>0</v>
      </c>
      <c r="AD29" s="6">
        <v>1</v>
      </c>
      <c r="AE29" s="6">
        <v>0</v>
      </c>
      <c r="AF29" s="6">
        <v>1</v>
      </c>
      <c r="AG29" s="6">
        <v>0</v>
      </c>
      <c r="AH29" s="6">
        <v>1</v>
      </c>
      <c r="AI29" s="6">
        <v>1</v>
      </c>
      <c r="AJ29" s="6">
        <v>0</v>
      </c>
      <c r="AK29" s="6">
        <v>1</v>
      </c>
      <c r="AL29" s="6">
        <v>1</v>
      </c>
      <c r="AM29" s="6">
        <v>0</v>
      </c>
      <c r="AN29" s="6">
        <v>0</v>
      </c>
      <c r="AO29" s="6">
        <v>0</v>
      </c>
      <c r="AP29" s="6">
        <v>1</v>
      </c>
      <c r="AQ29" s="6">
        <v>0</v>
      </c>
      <c r="AR29" s="6">
        <v>0</v>
      </c>
      <c r="AS29" s="6">
        <v>1</v>
      </c>
      <c r="AT29" s="6">
        <v>0</v>
      </c>
      <c r="AU29" s="6">
        <v>0</v>
      </c>
      <c r="AV29" s="6">
        <v>0</v>
      </c>
      <c r="AW29" s="3">
        <v>0.87</v>
      </c>
      <c r="AX29" s="13">
        <v>1.728</v>
      </c>
      <c r="AY29" s="6">
        <v>27.964</v>
      </c>
      <c r="AZ29" s="3">
        <v>1.41</v>
      </c>
      <c r="BA29" s="13">
        <v>4.317488</v>
      </c>
      <c r="BB29" s="6">
        <v>0</v>
      </c>
      <c r="BC29" s="6">
        <v>1</v>
      </c>
      <c r="BD29" s="22">
        <v>4.9</v>
      </c>
      <c r="BE29" s="22">
        <v>71.2</v>
      </c>
      <c r="BF29" s="22">
        <v>5.9</v>
      </c>
      <c r="BG29" s="22">
        <v>4.2</v>
      </c>
      <c r="BH29" s="22">
        <v>4.1</v>
      </c>
      <c r="BI29" s="22">
        <v>6.2</v>
      </c>
      <c r="BJ29" s="22">
        <v>5.4</v>
      </c>
      <c r="BK29" s="13">
        <v>79.16666</v>
      </c>
      <c r="BL29" s="13">
        <v>5.161458</v>
      </c>
      <c r="BM29" s="13">
        <v>6.994792</v>
      </c>
      <c r="BN29" s="13">
        <v>9.047619</v>
      </c>
      <c r="BO29" s="3">
        <v>3.86</v>
      </c>
    </row>
    <row r="30" spans="1:63" ht="12.75">
      <c r="A30" s="6" t="s">
        <v>116</v>
      </c>
      <c r="B30" s="6" t="s">
        <v>117</v>
      </c>
      <c r="C30" s="6" t="s">
        <v>54</v>
      </c>
      <c r="D30" s="6" t="s">
        <v>55</v>
      </c>
      <c r="E30" s="6">
        <v>1</v>
      </c>
      <c r="F30" s="6">
        <v>0</v>
      </c>
      <c r="G30" s="6">
        <v>0</v>
      </c>
      <c r="H30" s="6">
        <v>1</v>
      </c>
      <c r="I30" s="6">
        <v>0</v>
      </c>
      <c r="J30" s="6" t="s">
        <v>66</v>
      </c>
      <c r="K30" s="22">
        <v>2.83</v>
      </c>
      <c r="L30" s="22">
        <v>3.25</v>
      </c>
      <c r="M30" s="6">
        <v>0.035</v>
      </c>
      <c r="N30" s="6">
        <v>1</v>
      </c>
      <c r="O30" s="6">
        <v>0</v>
      </c>
      <c r="P30" s="22">
        <v>31.225</v>
      </c>
      <c r="Q30" s="22">
        <v>30.8</v>
      </c>
      <c r="R30" s="22">
        <v>30.792243414429503</v>
      </c>
      <c r="S30" s="6" t="s">
        <v>66</v>
      </c>
      <c r="T30" s="17">
        <v>3.25</v>
      </c>
      <c r="U30" s="6">
        <v>0.035</v>
      </c>
      <c r="V30" s="23">
        <v>1</v>
      </c>
      <c r="W30" s="15">
        <v>39.90004850688792</v>
      </c>
      <c r="X30" s="6">
        <v>6.947</v>
      </c>
      <c r="Z30" s="6">
        <v>1</v>
      </c>
      <c r="AA30" s="6">
        <v>1</v>
      </c>
      <c r="AB30" s="6">
        <v>1</v>
      </c>
      <c r="AC30" s="6">
        <v>0</v>
      </c>
      <c r="AD30" s="6">
        <v>0</v>
      </c>
      <c r="AE30" s="6">
        <v>1</v>
      </c>
      <c r="AF30" s="6">
        <v>0</v>
      </c>
      <c r="AG30" s="6">
        <v>1</v>
      </c>
      <c r="AH30" s="6">
        <v>0</v>
      </c>
      <c r="AI30" s="6">
        <v>0</v>
      </c>
      <c r="AQ30" s="6">
        <v>1</v>
      </c>
      <c r="AS30" s="6">
        <v>0</v>
      </c>
      <c r="AV30" s="6">
        <v>1</v>
      </c>
      <c r="AW30" s="3">
        <v>0.08</v>
      </c>
      <c r="AX30" s="13">
        <v>-1.996</v>
      </c>
      <c r="AY30" s="6">
        <v>21.927</v>
      </c>
      <c r="AZ30" s="3">
        <v>5.85</v>
      </c>
      <c r="BA30" s="13">
        <v>5.926926</v>
      </c>
      <c r="BB30" s="6">
        <v>2</v>
      </c>
      <c r="BC30" s="6">
        <v>0</v>
      </c>
      <c r="BK30" s="13">
        <v>59.028</v>
      </c>
    </row>
    <row r="31" spans="1:67" ht="12.75">
      <c r="A31" s="6" t="s">
        <v>118</v>
      </c>
      <c r="B31" s="6" t="s">
        <v>119</v>
      </c>
      <c r="C31" s="6" t="s">
        <v>69</v>
      </c>
      <c r="D31" s="6" t="s">
        <v>55</v>
      </c>
      <c r="E31" s="6">
        <v>1</v>
      </c>
      <c r="F31" s="6">
        <v>0</v>
      </c>
      <c r="G31" s="6">
        <v>0</v>
      </c>
      <c r="H31" s="6">
        <v>1</v>
      </c>
      <c r="I31" s="6">
        <v>0</v>
      </c>
      <c r="J31" s="6" t="s">
        <v>43</v>
      </c>
      <c r="K31" s="22">
        <v>0.92</v>
      </c>
      <c r="L31" s="22">
        <v>1.1666666666666667</v>
      </c>
      <c r="M31" s="6">
        <v>0.08</v>
      </c>
      <c r="N31" s="6">
        <v>1</v>
      </c>
      <c r="O31" s="6">
        <v>0</v>
      </c>
      <c r="P31" s="22">
        <v>9.7</v>
      </c>
      <c r="Q31" s="22">
        <v>57</v>
      </c>
      <c r="R31" s="22">
        <v>56.95668268739971</v>
      </c>
      <c r="S31" s="6" t="s">
        <v>66</v>
      </c>
      <c r="T31" s="16">
        <v>0.9166666666666666</v>
      </c>
      <c r="U31" s="8">
        <v>0.055</v>
      </c>
      <c r="V31" s="23">
        <v>1</v>
      </c>
      <c r="W31" s="15">
        <v>86.8130082896657</v>
      </c>
      <c r="X31" s="6">
        <v>10.313</v>
      </c>
      <c r="Y31" s="6">
        <v>1</v>
      </c>
      <c r="AB31" s="6">
        <v>0</v>
      </c>
      <c r="AC31" s="6">
        <v>1</v>
      </c>
      <c r="AD31" s="6">
        <v>1</v>
      </c>
      <c r="AE31" s="6">
        <v>0</v>
      </c>
      <c r="AF31" s="6">
        <v>1</v>
      </c>
      <c r="AG31" s="6">
        <v>0</v>
      </c>
      <c r="AH31" s="6">
        <v>1</v>
      </c>
      <c r="AI31" s="6">
        <v>1</v>
      </c>
      <c r="AJ31" s="6">
        <v>0</v>
      </c>
      <c r="AL31" s="6">
        <v>1</v>
      </c>
      <c r="AM31" s="6">
        <v>0</v>
      </c>
      <c r="AN31" s="6">
        <v>0</v>
      </c>
      <c r="AO31" s="6">
        <v>1</v>
      </c>
      <c r="AP31" s="6">
        <v>0</v>
      </c>
      <c r="AQ31" s="6">
        <v>1</v>
      </c>
      <c r="AR31" s="6">
        <v>0</v>
      </c>
      <c r="AS31" s="6">
        <v>1</v>
      </c>
      <c r="AT31" s="6">
        <v>0</v>
      </c>
      <c r="AU31" s="6">
        <v>1</v>
      </c>
      <c r="AV31" s="6">
        <v>1</v>
      </c>
      <c r="AW31" s="3">
        <v>1.18</v>
      </c>
      <c r="AX31" s="13">
        <v>1.698</v>
      </c>
      <c r="AY31" s="6">
        <v>28.323</v>
      </c>
      <c r="AZ31" s="3">
        <v>0.82</v>
      </c>
      <c r="BA31" s="13">
        <v>5.214936</v>
      </c>
      <c r="BB31" s="6">
        <v>3</v>
      </c>
      <c r="BC31" s="6">
        <v>1</v>
      </c>
      <c r="BD31" s="22">
        <v>5</v>
      </c>
      <c r="BE31" s="22">
        <v>46.7</v>
      </c>
      <c r="BF31" s="22">
        <v>6.3</v>
      </c>
      <c r="BG31" s="22">
        <v>3.5</v>
      </c>
      <c r="BH31" s="22">
        <v>3.5</v>
      </c>
      <c r="BI31" s="22">
        <v>5.2</v>
      </c>
      <c r="BJ31" s="22">
        <v>5.7</v>
      </c>
      <c r="BK31" s="13">
        <v>61.11111</v>
      </c>
      <c r="BL31" s="13">
        <v>7.06875</v>
      </c>
      <c r="BM31" s="13">
        <v>8.465625</v>
      </c>
      <c r="BN31" s="13">
        <v>8.928572</v>
      </c>
      <c r="BO31" s="3">
        <v>3.41</v>
      </c>
    </row>
    <row r="32" spans="1:67" ht="12.75">
      <c r="A32" s="6" t="s">
        <v>120</v>
      </c>
      <c r="B32" s="6" t="s">
        <v>121</v>
      </c>
      <c r="C32" s="6" t="s">
        <v>69</v>
      </c>
      <c r="D32" s="6" t="s">
        <v>58</v>
      </c>
      <c r="E32" s="6">
        <v>1</v>
      </c>
      <c r="F32" s="6">
        <v>0</v>
      </c>
      <c r="G32" s="6">
        <v>1</v>
      </c>
      <c r="H32" s="6">
        <v>0</v>
      </c>
      <c r="I32" s="6">
        <v>0</v>
      </c>
      <c r="J32" s="6" t="s">
        <v>43</v>
      </c>
      <c r="K32" s="22">
        <v>1.92</v>
      </c>
      <c r="L32" s="22">
        <v>2</v>
      </c>
      <c r="M32" s="6">
        <v>0.09</v>
      </c>
      <c r="N32" s="6">
        <v>3</v>
      </c>
      <c r="O32" s="6">
        <v>0</v>
      </c>
      <c r="P32" s="22">
        <v>6.79</v>
      </c>
      <c r="Q32" s="22">
        <v>53.8</v>
      </c>
      <c r="R32" s="22">
        <v>38.97365387083214</v>
      </c>
      <c r="S32" s="6" t="s">
        <v>66</v>
      </c>
      <c r="T32" s="16">
        <f>13/12</f>
        <v>1.0833333333333333</v>
      </c>
      <c r="U32" s="8">
        <v>0.09</v>
      </c>
      <c r="V32" s="23">
        <v>1</v>
      </c>
      <c r="W32" s="15">
        <v>84.75232371760536</v>
      </c>
      <c r="X32" s="6">
        <v>9.718</v>
      </c>
      <c r="Y32" s="6">
        <v>1</v>
      </c>
      <c r="AB32" s="6">
        <v>0</v>
      </c>
      <c r="AC32" s="6">
        <v>0</v>
      </c>
      <c r="AD32" s="6">
        <v>0</v>
      </c>
      <c r="AE32" s="6">
        <v>0</v>
      </c>
      <c r="AF32" s="6">
        <v>0</v>
      </c>
      <c r="AG32" s="6">
        <v>0</v>
      </c>
      <c r="AH32" s="6">
        <v>1</v>
      </c>
      <c r="AI32" s="6">
        <v>0</v>
      </c>
      <c r="AJ32" s="6">
        <v>0</v>
      </c>
      <c r="AK32" s="6">
        <v>1</v>
      </c>
      <c r="AL32" s="6">
        <v>1</v>
      </c>
      <c r="AM32" s="6">
        <v>1</v>
      </c>
      <c r="AN32" s="6">
        <v>0</v>
      </c>
      <c r="AO32" s="6">
        <v>0</v>
      </c>
      <c r="AP32" s="6">
        <v>0</v>
      </c>
      <c r="AQ32" s="6">
        <v>1</v>
      </c>
      <c r="AR32" s="6">
        <v>0</v>
      </c>
      <c r="AS32" s="6">
        <v>0</v>
      </c>
      <c r="AT32" s="6">
        <v>1</v>
      </c>
      <c r="AU32" s="6">
        <v>0</v>
      </c>
      <c r="AV32" s="6">
        <v>1</v>
      </c>
      <c r="AW32" s="3">
        <v>0.6</v>
      </c>
      <c r="AX32" s="13">
        <v>1.451</v>
      </c>
      <c r="AY32" s="6">
        <v>25.534</v>
      </c>
      <c r="AZ32" s="3">
        <v>3.45</v>
      </c>
      <c r="BA32" s="13">
        <v>5.01728</v>
      </c>
      <c r="BB32" s="6">
        <v>1</v>
      </c>
      <c r="BC32" s="6">
        <v>1</v>
      </c>
      <c r="BE32" s="22">
        <v>44.8</v>
      </c>
      <c r="BF32" s="22">
        <v>4.8</v>
      </c>
      <c r="BG32" s="22">
        <v>3.8</v>
      </c>
      <c r="BH32" s="22">
        <v>4.8</v>
      </c>
      <c r="BI32" s="22">
        <v>5.5</v>
      </c>
      <c r="BJ32" s="22">
        <v>4.1</v>
      </c>
      <c r="BK32" s="13">
        <v>63.88889</v>
      </c>
      <c r="BL32" s="13">
        <v>4.692708</v>
      </c>
      <c r="BM32" s="13">
        <v>6.192708</v>
      </c>
      <c r="BN32" s="13">
        <v>7.261905</v>
      </c>
      <c r="BO32" s="3">
        <v>2.36</v>
      </c>
    </row>
    <row r="33" spans="1:66" ht="12.75">
      <c r="A33" s="6" t="s">
        <v>122</v>
      </c>
      <c r="B33" s="6" t="s">
        <v>123</v>
      </c>
      <c r="C33" s="6" t="s">
        <v>54</v>
      </c>
      <c r="D33" s="6" t="s">
        <v>58</v>
      </c>
      <c r="E33" s="6">
        <v>1</v>
      </c>
      <c r="F33" s="6">
        <v>0</v>
      </c>
      <c r="G33" s="6">
        <v>1</v>
      </c>
      <c r="H33" s="6">
        <v>0</v>
      </c>
      <c r="I33" s="6">
        <v>0</v>
      </c>
      <c r="J33" s="6" t="s">
        <v>66</v>
      </c>
      <c r="K33" s="22">
        <v>3</v>
      </c>
      <c r="L33" s="22">
        <v>3</v>
      </c>
      <c r="M33" s="6">
        <v>0.145</v>
      </c>
      <c r="N33" s="6">
        <v>2</v>
      </c>
      <c r="O33" s="6">
        <v>0</v>
      </c>
      <c r="P33" s="22">
        <v>14.98</v>
      </c>
      <c r="Q33" s="22">
        <v>36.5</v>
      </c>
      <c r="R33" s="22">
        <v>30.986525371027394</v>
      </c>
      <c r="S33" s="6" t="s">
        <v>66</v>
      </c>
      <c r="T33" s="19">
        <v>3</v>
      </c>
      <c r="U33" s="8">
        <v>0.145</v>
      </c>
      <c r="V33" s="23">
        <v>1</v>
      </c>
      <c r="W33" s="15">
        <v>56.24942503657839</v>
      </c>
      <c r="X33" s="6">
        <v>7.664</v>
      </c>
      <c r="Y33" s="6">
        <v>1</v>
      </c>
      <c r="Z33" s="6">
        <v>0</v>
      </c>
      <c r="AA33" s="6">
        <v>0</v>
      </c>
      <c r="AB33" s="6">
        <v>0</v>
      </c>
      <c r="AC33" s="6">
        <v>0</v>
      </c>
      <c r="AD33" s="6">
        <v>0</v>
      </c>
      <c r="AE33" s="6">
        <v>1</v>
      </c>
      <c r="AF33" s="6">
        <v>0</v>
      </c>
      <c r="AG33" s="6">
        <v>1</v>
      </c>
      <c r="AH33" s="6">
        <v>1</v>
      </c>
      <c r="AI33" s="6">
        <v>1</v>
      </c>
      <c r="AJ33" s="6">
        <v>1</v>
      </c>
      <c r="AK33" s="6">
        <v>0</v>
      </c>
      <c r="AL33" s="6">
        <v>0</v>
      </c>
      <c r="AM33" s="6">
        <v>1</v>
      </c>
      <c r="AN33" s="6">
        <v>1</v>
      </c>
      <c r="AO33" s="6">
        <v>0</v>
      </c>
      <c r="AP33" s="6">
        <v>0</v>
      </c>
      <c r="AQ33" s="6">
        <v>1</v>
      </c>
      <c r="AR33" s="6">
        <v>1</v>
      </c>
      <c r="AS33" s="6">
        <v>0</v>
      </c>
      <c r="AT33" s="6">
        <v>1</v>
      </c>
      <c r="AU33" s="6">
        <v>1</v>
      </c>
      <c r="AV33" s="6">
        <v>1</v>
      </c>
      <c r="AW33" s="3">
        <v>0.2</v>
      </c>
      <c r="AX33" s="13">
        <v>0.122</v>
      </c>
      <c r="AY33" s="6">
        <v>23.699</v>
      </c>
      <c r="AZ33" s="3">
        <v>6.62</v>
      </c>
      <c r="BA33" s="13">
        <v>7.285507</v>
      </c>
      <c r="BB33" s="6">
        <v>1</v>
      </c>
      <c r="BC33" s="6">
        <v>1</v>
      </c>
      <c r="BF33" s="22">
        <v>2.7</v>
      </c>
      <c r="BG33" s="22">
        <v>2.4</v>
      </c>
      <c r="BH33" s="22">
        <v>3.9</v>
      </c>
      <c r="BI33" s="22">
        <v>4.6</v>
      </c>
      <c r="BJ33" s="22">
        <v>3.4</v>
      </c>
      <c r="BK33" s="13">
        <v>90.27778</v>
      </c>
      <c r="BN33" s="13">
        <v>3.333333</v>
      </c>
    </row>
    <row r="34" spans="1:66" ht="12.75">
      <c r="A34" s="6" t="s">
        <v>124</v>
      </c>
      <c r="B34" s="6" t="s">
        <v>125</v>
      </c>
      <c r="C34" s="6" t="s">
        <v>54</v>
      </c>
      <c r="D34" s="6" t="s">
        <v>58</v>
      </c>
      <c r="E34" s="6">
        <v>1</v>
      </c>
      <c r="F34" s="6">
        <v>0</v>
      </c>
      <c r="G34" s="6">
        <v>1</v>
      </c>
      <c r="H34" s="6">
        <v>0</v>
      </c>
      <c r="I34" s="6">
        <v>0</v>
      </c>
      <c r="J34" s="6" t="s">
        <v>66</v>
      </c>
      <c r="K34" s="22">
        <v>2.88</v>
      </c>
      <c r="L34" s="22">
        <v>3.75</v>
      </c>
      <c r="M34" s="6">
        <v>0.08</v>
      </c>
      <c r="N34" s="6">
        <v>2</v>
      </c>
      <c r="O34" s="6">
        <v>0</v>
      </c>
      <c r="P34" s="22">
        <v>19.8764</v>
      </c>
      <c r="Q34" s="22">
        <v>36.8</v>
      </c>
      <c r="R34" s="22">
        <v>31.827712229910283</v>
      </c>
      <c r="S34" s="6" t="s">
        <v>66</v>
      </c>
      <c r="T34" s="17">
        <v>2.875</v>
      </c>
      <c r="U34" s="6">
        <v>0.08</v>
      </c>
      <c r="V34" s="23">
        <v>1</v>
      </c>
      <c r="W34" s="15">
        <v>54.62965531999526</v>
      </c>
      <c r="X34" s="6">
        <v>6.937</v>
      </c>
      <c r="Y34" s="6">
        <v>1</v>
      </c>
      <c r="Z34" s="6">
        <v>1</v>
      </c>
      <c r="AA34" s="6">
        <v>1</v>
      </c>
      <c r="AB34" s="6">
        <v>1</v>
      </c>
      <c r="AC34" s="6">
        <v>0</v>
      </c>
      <c r="AD34" s="6">
        <v>1</v>
      </c>
      <c r="AE34" s="6">
        <v>0</v>
      </c>
      <c r="AF34" s="6">
        <v>1</v>
      </c>
      <c r="AG34" s="6">
        <v>0</v>
      </c>
      <c r="AH34" s="6">
        <v>0</v>
      </c>
      <c r="AI34" s="6">
        <v>1</v>
      </c>
      <c r="AJ34" s="6">
        <v>0</v>
      </c>
      <c r="AK34" s="6">
        <v>1</v>
      </c>
      <c r="AL34" s="6">
        <v>0</v>
      </c>
      <c r="AM34" s="6">
        <v>0</v>
      </c>
      <c r="AN34" s="6">
        <v>0</v>
      </c>
      <c r="AO34" s="6">
        <v>0</v>
      </c>
      <c r="AQ34" s="6">
        <v>0</v>
      </c>
      <c r="AS34" s="6">
        <v>1</v>
      </c>
      <c r="AT34" s="6">
        <v>0</v>
      </c>
      <c r="AU34" s="6">
        <v>0</v>
      </c>
      <c r="AV34" s="6">
        <v>1</v>
      </c>
      <c r="AW34" s="3">
        <v>0.41</v>
      </c>
      <c r="AX34" s="13">
        <v>0.094</v>
      </c>
      <c r="AY34" s="6">
        <v>22.436</v>
      </c>
      <c r="AZ34" s="3">
        <v>8.63</v>
      </c>
      <c r="BA34" s="13">
        <v>6.300786</v>
      </c>
      <c r="BB34" s="6">
        <v>2</v>
      </c>
      <c r="BC34" s="6">
        <v>1</v>
      </c>
      <c r="BD34" s="22">
        <v>12.4</v>
      </c>
      <c r="BF34" s="22">
        <v>2.5</v>
      </c>
      <c r="BG34" s="22">
        <v>2.1</v>
      </c>
      <c r="BH34" s="22">
        <v>3.5</v>
      </c>
      <c r="BI34" s="22">
        <v>3.5</v>
      </c>
      <c r="BJ34" s="22">
        <v>2.4</v>
      </c>
      <c r="BK34" s="13">
        <v>77.083</v>
      </c>
      <c r="BN34" s="13">
        <v>3.333333</v>
      </c>
    </row>
    <row r="35" spans="1:67" ht="12.75">
      <c r="A35" s="6" t="s">
        <v>126</v>
      </c>
      <c r="B35" s="6" t="s">
        <v>127</v>
      </c>
      <c r="C35" s="6" t="s">
        <v>69</v>
      </c>
      <c r="D35" s="6" t="s">
        <v>70</v>
      </c>
      <c r="E35" s="6">
        <v>0</v>
      </c>
      <c r="F35" s="6">
        <v>1</v>
      </c>
      <c r="G35" s="6">
        <v>0</v>
      </c>
      <c r="H35" s="6">
        <v>0</v>
      </c>
      <c r="I35" s="6">
        <v>0</v>
      </c>
      <c r="J35" s="6" t="s">
        <v>66</v>
      </c>
      <c r="K35" s="22">
        <v>0.63</v>
      </c>
      <c r="L35" s="22">
        <v>1.0833333333333333</v>
      </c>
      <c r="M35" s="6">
        <v>0.09</v>
      </c>
      <c r="N35" s="6">
        <v>1</v>
      </c>
      <c r="O35" s="6">
        <v>1</v>
      </c>
      <c r="P35" s="22">
        <v>5</v>
      </c>
      <c r="Q35" s="22">
        <v>88.3</v>
      </c>
      <c r="R35" s="22">
        <v>88.26694192812681</v>
      </c>
      <c r="S35" s="6" t="s">
        <v>66</v>
      </c>
      <c r="T35" s="16">
        <v>0.625</v>
      </c>
      <c r="U35" s="8">
        <v>0.09</v>
      </c>
      <c r="V35" s="23">
        <v>1</v>
      </c>
      <c r="W35" s="15">
        <v>88.26694192812681</v>
      </c>
      <c r="X35" s="6">
        <v>10.197</v>
      </c>
      <c r="Y35" s="6">
        <v>0</v>
      </c>
      <c r="Z35" s="6">
        <v>1</v>
      </c>
      <c r="AA35" s="6">
        <v>1</v>
      </c>
      <c r="AB35" s="6">
        <v>1</v>
      </c>
      <c r="AC35" s="6">
        <v>0</v>
      </c>
      <c r="AD35" s="6">
        <v>1</v>
      </c>
      <c r="AE35" s="6">
        <v>1</v>
      </c>
      <c r="AF35" s="6">
        <v>0</v>
      </c>
      <c r="AG35" s="6">
        <v>0</v>
      </c>
      <c r="AH35" s="6">
        <v>1</v>
      </c>
      <c r="AI35" s="6">
        <v>1</v>
      </c>
      <c r="AJ35" s="6">
        <v>0</v>
      </c>
      <c r="AK35" s="6">
        <v>0</v>
      </c>
      <c r="AL35" s="6">
        <v>0</v>
      </c>
      <c r="AM35" s="6">
        <v>1</v>
      </c>
      <c r="AN35" s="6">
        <v>0</v>
      </c>
      <c r="AO35" s="6">
        <v>0</v>
      </c>
      <c r="AP35" s="6">
        <v>0</v>
      </c>
      <c r="AQ35" s="6">
        <v>1</v>
      </c>
      <c r="AR35" s="6">
        <v>1</v>
      </c>
      <c r="AS35" s="6">
        <v>0</v>
      </c>
      <c r="AT35" s="6">
        <v>0</v>
      </c>
      <c r="AU35" s="6">
        <v>1</v>
      </c>
      <c r="AV35" s="6">
        <v>1</v>
      </c>
      <c r="AW35" s="3">
        <v>1.54</v>
      </c>
      <c r="AX35" s="13">
        <v>4.062</v>
      </c>
      <c r="AY35" s="6">
        <v>25.85</v>
      </c>
      <c r="AZ35" s="3">
        <v>-4.73</v>
      </c>
      <c r="BA35" s="13">
        <v>5.351858</v>
      </c>
      <c r="BB35" s="6">
        <v>4</v>
      </c>
      <c r="BC35" s="6">
        <v>1</v>
      </c>
      <c r="BD35" s="22">
        <v>4.4</v>
      </c>
      <c r="BE35" s="22">
        <v>62.3</v>
      </c>
      <c r="BF35" s="22">
        <v>6</v>
      </c>
      <c r="BG35" s="22">
        <v>4.4</v>
      </c>
      <c r="BH35" s="22">
        <v>4.6</v>
      </c>
      <c r="BI35" s="22">
        <v>6.4</v>
      </c>
      <c r="BJ35" s="22">
        <v>6.3</v>
      </c>
      <c r="BK35" s="13">
        <v>47.91667</v>
      </c>
      <c r="BN35" s="13">
        <v>8.516666</v>
      </c>
      <c r="BO35" s="3">
        <v>4.56</v>
      </c>
    </row>
    <row r="36" spans="1:67" ht="12.75">
      <c r="A36" s="6" t="s">
        <v>128</v>
      </c>
      <c r="B36" s="6" t="s">
        <v>129</v>
      </c>
      <c r="C36" s="6" t="s">
        <v>63</v>
      </c>
      <c r="D36" s="6" t="s">
        <v>55</v>
      </c>
      <c r="E36" s="6">
        <v>1</v>
      </c>
      <c r="F36" s="6">
        <v>0</v>
      </c>
      <c r="G36" s="6">
        <v>0</v>
      </c>
      <c r="H36" s="6">
        <v>1</v>
      </c>
      <c r="I36" s="6">
        <v>0</v>
      </c>
      <c r="J36" s="6" t="s">
        <v>66</v>
      </c>
      <c r="K36" s="22">
        <v>1.88</v>
      </c>
      <c r="L36" s="22">
        <v>2</v>
      </c>
      <c r="M36" s="6">
        <v>0.145</v>
      </c>
      <c r="N36" s="6">
        <v>2</v>
      </c>
      <c r="O36" s="6">
        <v>0</v>
      </c>
      <c r="P36" s="22">
        <v>9.6</v>
      </c>
      <c r="Q36" s="22">
        <v>46.7</v>
      </c>
      <c r="R36" s="22">
        <v>39.661814594165726</v>
      </c>
      <c r="S36" s="6" t="s">
        <v>66</v>
      </c>
      <c r="T36" s="16">
        <v>1.875</v>
      </c>
      <c r="U36" s="8">
        <v>0.145</v>
      </c>
      <c r="V36" s="23">
        <v>1</v>
      </c>
      <c r="W36" s="15">
        <v>71.99756152444095</v>
      </c>
      <c r="X36" s="6">
        <v>9.02</v>
      </c>
      <c r="Y36" s="6">
        <v>0</v>
      </c>
      <c r="Z36" s="6">
        <v>0</v>
      </c>
      <c r="AA36" s="6">
        <v>1</v>
      </c>
      <c r="AB36" s="6">
        <v>1</v>
      </c>
      <c r="AC36" s="6">
        <v>1</v>
      </c>
      <c r="AD36" s="6">
        <v>0</v>
      </c>
      <c r="AE36" s="6">
        <v>0</v>
      </c>
      <c r="AF36" s="6">
        <v>0</v>
      </c>
      <c r="AG36" s="6">
        <v>0</v>
      </c>
      <c r="AH36" s="6">
        <v>1</v>
      </c>
      <c r="AI36" s="6">
        <v>1</v>
      </c>
      <c r="AJ36" s="6">
        <v>0</v>
      </c>
      <c r="AK36" s="6">
        <v>0</v>
      </c>
      <c r="AL36" s="6">
        <v>0</v>
      </c>
      <c r="AM36" s="6">
        <v>0</v>
      </c>
      <c r="AN36" s="6">
        <v>0</v>
      </c>
      <c r="AO36" s="6">
        <v>0</v>
      </c>
      <c r="AP36" s="6">
        <v>0</v>
      </c>
      <c r="AQ36" s="6">
        <v>0</v>
      </c>
      <c r="AR36" s="6">
        <v>0</v>
      </c>
      <c r="AS36" s="6">
        <v>1</v>
      </c>
      <c r="AT36" s="6">
        <v>1</v>
      </c>
      <c r="AU36" s="6">
        <v>0</v>
      </c>
      <c r="AV36" s="6">
        <v>1</v>
      </c>
      <c r="AW36" s="3">
        <v>0.34</v>
      </c>
      <c r="AX36" s="13">
        <v>1.565</v>
      </c>
      <c r="AY36" s="6">
        <v>24.621</v>
      </c>
      <c r="AZ36" s="3">
        <v>8.69</v>
      </c>
      <c r="BA36" s="13">
        <v>5.899898</v>
      </c>
      <c r="BB36" s="6">
        <v>1</v>
      </c>
      <c r="BC36" s="6">
        <v>1</v>
      </c>
      <c r="BD36" s="22">
        <v>1.7</v>
      </c>
      <c r="BE36" s="22">
        <v>42.5</v>
      </c>
      <c r="BF36" s="22">
        <v>4.9</v>
      </c>
      <c r="BG36" s="22">
        <v>3.3</v>
      </c>
      <c r="BH36" s="22">
        <v>4.6</v>
      </c>
      <c r="BI36" s="22">
        <v>4.9</v>
      </c>
      <c r="BJ36" s="22">
        <v>4.5</v>
      </c>
      <c r="BK36" s="13">
        <v>51.38889</v>
      </c>
      <c r="BL36" s="13">
        <v>4.380556</v>
      </c>
      <c r="BM36" s="13">
        <v>5.666667</v>
      </c>
      <c r="BN36" s="13">
        <v>7.5</v>
      </c>
      <c r="BO36" s="3">
        <v>1.97</v>
      </c>
    </row>
    <row r="37" spans="1:67" ht="12.75">
      <c r="A37" s="6" t="s">
        <v>130</v>
      </c>
      <c r="B37" s="6" t="s">
        <v>131</v>
      </c>
      <c r="C37" s="6" t="s">
        <v>54</v>
      </c>
      <c r="D37" s="6" t="s">
        <v>58</v>
      </c>
      <c r="E37" s="6">
        <v>1</v>
      </c>
      <c r="F37" s="6">
        <v>0</v>
      </c>
      <c r="G37" s="6">
        <v>1</v>
      </c>
      <c r="H37" s="6">
        <v>0</v>
      </c>
      <c r="I37" s="6">
        <v>0</v>
      </c>
      <c r="J37" s="6" t="s">
        <v>27</v>
      </c>
      <c r="K37" s="22">
        <v>5.5</v>
      </c>
      <c r="L37" s="22">
        <v>5.5</v>
      </c>
      <c r="M37" s="6">
        <v>0.18</v>
      </c>
      <c r="N37" s="6">
        <v>1</v>
      </c>
      <c r="O37" s="6">
        <v>0</v>
      </c>
      <c r="P37" s="22">
        <v>14.12417</v>
      </c>
      <c r="Q37" s="22">
        <v>25.1</v>
      </c>
      <c r="R37" s="22">
        <v>25.143540843991953</v>
      </c>
      <c r="S37" s="6" t="s">
        <v>27</v>
      </c>
      <c r="T37" s="17">
        <v>5.5</v>
      </c>
      <c r="U37" s="6">
        <v>0.18</v>
      </c>
      <c r="V37" s="23">
        <v>1</v>
      </c>
      <c r="W37" s="15">
        <v>39.64942979244885</v>
      </c>
      <c r="X37" s="6">
        <v>7.039</v>
      </c>
      <c r="Y37" s="6">
        <v>1</v>
      </c>
      <c r="AC37" s="6">
        <v>0</v>
      </c>
      <c r="AD37" s="6">
        <v>1</v>
      </c>
      <c r="AE37" s="6">
        <v>0</v>
      </c>
      <c r="AF37" s="6">
        <v>0</v>
      </c>
      <c r="AG37" s="6">
        <v>0</v>
      </c>
      <c r="AH37" s="6">
        <v>1</v>
      </c>
      <c r="AI37" s="6">
        <v>1</v>
      </c>
      <c r="AJ37" s="6">
        <v>0</v>
      </c>
      <c r="AK37" s="6">
        <v>1</v>
      </c>
      <c r="AL37" s="6">
        <v>1</v>
      </c>
      <c r="AM37" s="6">
        <v>0</v>
      </c>
      <c r="AN37" s="6">
        <v>0</v>
      </c>
      <c r="AO37" s="6">
        <v>0</v>
      </c>
      <c r="AQ37" s="6">
        <v>1</v>
      </c>
      <c r="AS37" s="6">
        <v>0</v>
      </c>
      <c r="AT37" s="6">
        <v>0</v>
      </c>
      <c r="AU37" s="6">
        <v>1</v>
      </c>
      <c r="AV37" s="6">
        <v>1</v>
      </c>
      <c r="AW37" s="3">
        <v>0.2</v>
      </c>
      <c r="AX37" s="13">
        <v>3.853</v>
      </c>
      <c r="AY37" s="6">
        <v>25.698</v>
      </c>
      <c r="AZ37" s="3">
        <v>12.4</v>
      </c>
      <c r="BA37" s="13">
        <v>6.345636</v>
      </c>
      <c r="BB37" s="6">
        <v>2</v>
      </c>
      <c r="BC37" s="6">
        <v>1</v>
      </c>
      <c r="BD37" s="22">
        <v>5.8</v>
      </c>
      <c r="BE37" s="22">
        <v>3</v>
      </c>
      <c r="BF37" s="22">
        <v>3.9</v>
      </c>
      <c r="BG37" s="22">
        <v>3.3</v>
      </c>
      <c r="BH37" s="22">
        <v>3.9</v>
      </c>
      <c r="BI37" s="22">
        <v>3.4</v>
      </c>
      <c r="BJ37" s="22">
        <v>3.4</v>
      </c>
      <c r="BK37" s="13">
        <v>86.111</v>
      </c>
      <c r="BL37" s="13">
        <v>3.373959</v>
      </c>
      <c r="BM37" s="13">
        <v>3.640625</v>
      </c>
      <c r="BN37" s="13">
        <v>2.142857</v>
      </c>
      <c r="BO37" s="3">
        <v>2.53</v>
      </c>
    </row>
    <row r="38" spans="1:66" ht="12.75">
      <c r="A38" s="6" t="s">
        <v>132</v>
      </c>
      <c r="B38" s="6" t="s">
        <v>133</v>
      </c>
      <c r="C38" s="6" t="s">
        <v>54</v>
      </c>
      <c r="D38" s="6" t="s">
        <v>58</v>
      </c>
      <c r="E38" s="6">
        <v>1</v>
      </c>
      <c r="F38" s="6">
        <v>0</v>
      </c>
      <c r="G38" s="6">
        <v>1</v>
      </c>
      <c r="H38" s="6">
        <v>0</v>
      </c>
      <c r="I38" s="6">
        <v>0</v>
      </c>
      <c r="J38" s="6" t="s">
        <v>27</v>
      </c>
      <c r="K38" s="22">
        <v>4.5</v>
      </c>
      <c r="L38" s="22">
        <v>4.5</v>
      </c>
      <c r="M38" s="6">
        <v>0.09</v>
      </c>
      <c r="N38" s="6">
        <v>1</v>
      </c>
      <c r="O38" s="6">
        <v>0</v>
      </c>
      <c r="P38" s="22">
        <v>17.5</v>
      </c>
      <c r="Q38" s="22">
        <v>29.5</v>
      </c>
      <c r="R38" s="22">
        <v>29.522928536884002</v>
      </c>
      <c r="S38" s="6" t="s">
        <v>27</v>
      </c>
      <c r="T38" s="16">
        <v>4.5</v>
      </c>
      <c r="U38" s="8">
        <v>0.15</v>
      </c>
      <c r="V38" s="23">
        <v>1</v>
      </c>
      <c r="W38" s="15">
        <v>41.13850697762525</v>
      </c>
      <c r="X38" s="6">
        <v>7.741</v>
      </c>
      <c r="Y38" s="6">
        <v>1</v>
      </c>
      <c r="AB38" s="6">
        <v>0</v>
      </c>
      <c r="AC38" s="6">
        <v>0</v>
      </c>
      <c r="AD38" s="6">
        <v>1</v>
      </c>
      <c r="AE38" s="6">
        <v>1</v>
      </c>
      <c r="AF38" s="6">
        <v>0</v>
      </c>
      <c r="AG38" s="6">
        <v>0</v>
      </c>
      <c r="AH38" s="6">
        <v>1</v>
      </c>
      <c r="AI38" s="6">
        <v>1</v>
      </c>
      <c r="AJ38" s="6">
        <v>1</v>
      </c>
      <c r="AK38" s="6">
        <v>1</v>
      </c>
      <c r="AL38" s="6">
        <v>1</v>
      </c>
      <c r="AM38" s="6">
        <v>1</v>
      </c>
      <c r="AN38" s="6">
        <v>1</v>
      </c>
      <c r="AO38" s="6">
        <v>1</v>
      </c>
      <c r="AP38" s="6">
        <v>0</v>
      </c>
      <c r="AQ38" s="6">
        <v>0</v>
      </c>
      <c r="AR38" s="6">
        <v>0</v>
      </c>
      <c r="AS38" s="6">
        <v>0</v>
      </c>
      <c r="AT38" s="6">
        <v>1</v>
      </c>
      <c r="AU38" s="6">
        <v>1</v>
      </c>
      <c r="AV38" s="6">
        <v>1</v>
      </c>
      <c r="AW38" s="3">
        <v>0.31</v>
      </c>
      <c r="AX38" s="13">
        <v>-0.45</v>
      </c>
      <c r="AY38" s="6">
        <v>25.364</v>
      </c>
      <c r="AZ38" s="3">
        <v>22.77</v>
      </c>
      <c r="BA38" s="13">
        <v>6.300786</v>
      </c>
      <c r="BB38" s="6">
        <v>2</v>
      </c>
      <c r="BC38" s="6">
        <v>1</v>
      </c>
      <c r="BK38" s="13">
        <v>67.36111</v>
      </c>
      <c r="BL38" s="13">
        <v>2.679167</v>
      </c>
      <c r="BM38" s="13">
        <v>3.508333</v>
      </c>
      <c r="BN38" s="13">
        <v>4.940476</v>
      </c>
    </row>
    <row r="39" spans="1:67" ht="12.75">
      <c r="A39" s="6" t="s">
        <v>134</v>
      </c>
      <c r="B39" s="6" t="s">
        <v>135</v>
      </c>
      <c r="C39" s="6" t="s">
        <v>69</v>
      </c>
      <c r="D39" s="6" t="s">
        <v>70</v>
      </c>
      <c r="E39" s="6">
        <v>0</v>
      </c>
      <c r="F39" s="6">
        <v>1</v>
      </c>
      <c r="G39" s="6">
        <v>0</v>
      </c>
      <c r="H39" s="6">
        <v>0</v>
      </c>
      <c r="I39" s="6">
        <v>0</v>
      </c>
      <c r="J39" s="6" t="s">
        <v>27</v>
      </c>
      <c r="K39" s="22">
        <v>0.42</v>
      </c>
      <c r="L39" s="22">
        <v>0.4166666666666667</v>
      </c>
      <c r="M39" s="6">
        <v>0.09</v>
      </c>
      <c r="N39" s="6">
        <v>1</v>
      </c>
      <c r="O39" s="6">
        <v>1</v>
      </c>
      <c r="P39" s="22">
        <v>2.85</v>
      </c>
      <c r="Q39" s="22">
        <v>89.9</v>
      </c>
      <c r="R39" s="22">
        <v>89.94221941682785</v>
      </c>
      <c r="S39" s="6" t="s">
        <v>43</v>
      </c>
      <c r="T39" s="16">
        <v>2</v>
      </c>
      <c r="U39" s="8">
        <v>0.09</v>
      </c>
      <c r="V39" s="23">
        <v>1</v>
      </c>
      <c r="W39" s="15">
        <v>86.03357887497734</v>
      </c>
      <c r="X39" s="6">
        <v>10.442</v>
      </c>
      <c r="Y39" s="6">
        <v>0</v>
      </c>
      <c r="AB39" s="6">
        <v>1</v>
      </c>
      <c r="AC39" s="6">
        <v>1</v>
      </c>
      <c r="AD39" s="6">
        <v>1</v>
      </c>
      <c r="AE39" s="6">
        <v>0</v>
      </c>
      <c r="AF39" s="6">
        <v>1</v>
      </c>
      <c r="AG39" s="6">
        <v>0</v>
      </c>
      <c r="AH39" s="6">
        <v>1</v>
      </c>
      <c r="AI39" s="6">
        <v>0</v>
      </c>
      <c r="AJ39" s="6">
        <v>0</v>
      </c>
      <c r="AK39" s="6">
        <v>1</v>
      </c>
      <c r="AL39" s="6">
        <v>0</v>
      </c>
      <c r="AM39" s="6">
        <v>1</v>
      </c>
      <c r="AN39" s="6">
        <v>0</v>
      </c>
      <c r="AO39" s="6">
        <v>0</v>
      </c>
      <c r="AP39" s="6">
        <v>1</v>
      </c>
      <c r="AQ39" s="6">
        <v>1</v>
      </c>
      <c r="AR39" s="6">
        <v>0</v>
      </c>
      <c r="AS39" s="6">
        <v>0</v>
      </c>
      <c r="AT39" s="6">
        <v>0</v>
      </c>
      <c r="AU39" s="6">
        <v>1</v>
      </c>
      <c r="AV39" s="6">
        <v>1</v>
      </c>
      <c r="AW39" s="3">
        <v>1.1</v>
      </c>
      <c r="AX39" s="13">
        <v>4.587</v>
      </c>
      <c r="AY39" s="6">
        <v>25.147</v>
      </c>
      <c r="AZ39" s="3">
        <v>4.03</v>
      </c>
      <c r="BA39" s="13">
        <v>5.379897</v>
      </c>
      <c r="BB39" s="6">
        <v>1</v>
      </c>
      <c r="BC39" s="6">
        <v>1</v>
      </c>
      <c r="BD39" s="22">
        <v>1.7</v>
      </c>
      <c r="BE39" s="22">
        <v>71.7</v>
      </c>
      <c r="BF39" s="22">
        <v>5.8</v>
      </c>
      <c r="BG39" s="22">
        <v>5</v>
      </c>
      <c r="BH39" s="22">
        <v>4.8</v>
      </c>
      <c r="BI39" s="22">
        <v>6.6</v>
      </c>
      <c r="BJ39" s="22">
        <v>5.2</v>
      </c>
      <c r="BK39" s="13">
        <v>42.36111</v>
      </c>
      <c r="BL39" s="13">
        <v>5.9125</v>
      </c>
      <c r="BM39" s="13">
        <v>7</v>
      </c>
      <c r="BN39" s="13">
        <v>8.511905</v>
      </c>
      <c r="BO39" s="3">
        <v>3.55</v>
      </c>
    </row>
    <row r="40" spans="1:67" ht="12.75">
      <c r="A40" s="6" t="s">
        <v>136</v>
      </c>
      <c r="B40" s="6" t="s">
        <v>137</v>
      </c>
      <c r="C40" s="6" t="s">
        <v>69</v>
      </c>
      <c r="D40" s="6" t="s">
        <v>70</v>
      </c>
      <c r="E40" s="6">
        <v>0</v>
      </c>
      <c r="F40" s="6">
        <v>1</v>
      </c>
      <c r="G40" s="6">
        <v>0</v>
      </c>
      <c r="H40" s="6">
        <v>0</v>
      </c>
      <c r="I40" s="6">
        <v>0</v>
      </c>
      <c r="J40" s="6" t="s">
        <v>43</v>
      </c>
      <c r="K40" s="22">
        <v>1.5</v>
      </c>
      <c r="L40" s="22">
        <v>4</v>
      </c>
      <c r="M40" s="6">
        <v>0.23</v>
      </c>
      <c r="N40" s="6">
        <v>1</v>
      </c>
      <c r="O40" s="6">
        <v>1</v>
      </c>
      <c r="P40" s="22">
        <v>10.65</v>
      </c>
      <c r="Q40" s="22">
        <v>66.2</v>
      </c>
      <c r="R40" s="22">
        <v>66.15514075125375</v>
      </c>
      <c r="S40" s="6" t="s">
        <v>43</v>
      </c>
      <c r="T40" s="18">
        <f>((6+12)/2)/12</f>
        <v>0.75</v>
      </c>
      <c r="U40" s="8">
        <v>0.1</v>
      </c>
      <c r="V40" s="23">
        <v>1</v>
      </c>
      <c r="W40" s="15">
        <v>83.42168269678487</v>
      </c>
      <c r="X40" s="6">
        <v>9.763</v>
      </c>
      <c r="Y40" s="6">
        <v>0</v>
      </c>
      <c r="AB40" s="6">
        <v>1</v>
      </c>
      <c r="AC40" s="6">
        <v>1</v>
      </c>
      <c r="AD40" s="6">
        <v>0</v>
      </c>
      <c r="AE40" s="6">
        <v>0</v>
      </c>
      <c r="AF40" s="6">
        <v>0</v>
      </c>
      <c r="AG40" s="6">
        <v>0</v>
      </c>
      <c r="AH40" s="6">
        <v>0</v>
      </c>
      <c r="AI40" s="6">
        <v>1</v>
      </c>
      <c r="AK40" s="6">
        <v>0</v>
      </c>
      <c r="AL40" s="6">
        <v>0</v>
      </c>
      <c r="AM40" s="6">
        <v>0</v>
      </c>
      <c r="AN40" s="6">
        <v>0</v>
      </c>
      <c r="AO40" s="6">
        <v>0</v>
      </c>
      <c r="AQ40" s="6">
        <v>1</v>
      </c>
      <c r="AS40" s="6">
        <v>1</v>
      </c>
      <c r="AT40" s="6">
        <v>0</v>
      </c>
      <c r="AU40" s="6">
        <v>0</v>
      </c>
      <c r="AV40" s="6">
        <v>1</v>
      </c>
      <c r="AW40" s="3">
        <v>0.89</v>
      </c>
      <c r="AX40" s="13">
        <v>2.17</v>
      </c>
      <c r="AY40" s="6">
        <v>25.333</v>
      </c>
      <c r="AZ40" s="3">
        <v>2.88</v>
      </c>
      <c r="BA40" s="13">
        <v>6.371612</v>
      </c>
      <c r="BB40" s="6">
        <v>3</v>
      </c>
      <c r="BC40" s="6">
        <v>1</v>
      </c>
      <c r="BD40" s="22">
        <v>10.2</v>
      </c>
      <c r="BE40" s="22">
        <v>45.8</v>
      </c>
      <c r="BF40" s="22">
        <v>5.6</v>
      </c>
      <c r="BG40" s="22">
        <v>3.7</v>
      </c>
      <c r="BH40" s="22">
        <v>3.8</v>
      </c>
      <c r="BI40" s="22">
        <v>5.5</v>
      </c>
      <c r="BJ40" s="22">
        <v>5.5</v>
      </c>
      <c r="BK40" s="13">
        <v>50.69444</v>
      </c>
      <c r="BL40" s="13">
        <v>5.361905</v>
      </c>
      <c r="BM40" s="13">
        <v>6.688095</v>
      </c>
      <c r="BN40" s="13">
        <v>8.333333</v>
      </c>
      <c r="BO40" s="3">
        <v>3.69</v>
      </c>
    </row>
    <row r="41" spans="1:67" ht="12.75">
      <c r="A41" s="6" t="s">
        <v>138</v>
      </c>
      <c r="B41" s="6" t="s">
        <v>139</v>
      </c>
      <c r="C41" s="6" t="s">
        <v>69</v>
      </c>
      <c r="D41" s="6" t="s">
        <v>58</v>
      </c>
      <c r="E41" s="6">
        <v>1</v>
      </c>
      <c r="F41" s="6">
        <v>0</v>
      </c>
      <c r="G41" s="6">
        <v>1</v>
      </c>
      <c r="H41" s="6">
        <v>0</v>
      </c>
      <c r="I41" s="6">
        <v>0</v>
      </c>
      <c r="J41" s="6" t="s">
        <v>27</v>
      </c>
      <c r="K41" s="22">
        <v>1.17</v>
      </c>
      <c r="L41" s="22">
        <v>1.1666666666666667</v>
      </c>
      <c r="M41" s="6">
        <v>0.22</v>
      </c>
      <c r="N41" s="6">
        <v>2</v>
      </c>
      <c r="O41" s="6">
        <v>0</v>
      </c>
      <c r="P41" s="22">
        <v>5.03</v>
      </c>
      <c r="Q41" s="22">
        <v>45.3</v>
      </c>
      <c r="R41" s="22">
        <v>37.396970957156014</v>
      </c>
      <c r="S41" s="6" t="s">
        <v>27</v>
      </c>
      <c r="T41" s="16">
        <v>1.1666666666666667</v>
      </c>
      <c r="U41" s="8">
        <v>0.22</v>
      </c>
      <c r="V41" s="23">
        <v>1</v>
      </c>
      <c r="W41" s="15">
        <v>73.6607003701558</v>
      </c>
      <c r="X41" s="6">
        <v>10.17</v>
      </c>
      <c r="Y41" s="6">
        <v>0</v>
      </c>
      <c r="AB41" s="6">
        <v>0</v>
      </c>
      <c r="AC41" s="6">
        <v>1</v>
      </c>
      <c r="AD41" s="6">
        <v>0</v>
      </c>
      <c r="AE41" s="6">
        <v>0</v>
      </c>
      <c r="AF41" s="6">
        <v>0</v>
      </c>
      <c r="AG41" s="6">
        <v>0</v>
      </c>
      <c r="AH41" s="6">
        <v>1</v>
      </c>
      <c r="AI41" s="6">
        <v>1</v>
      </c>
      <c r="AJ41" s="6">
        <v>0</v>
      </c>
      <c r="AK41" s="6">
        <v>1</v>
      </c>
      <c r="AL41" s="6">
        <v>1</v>
      </c>
      <c r="AM41" s="6">
        <v>1</v>
      </c>
      <c r="AN41" s="6">
        <v>1</v>
      </c>
      <c r="AO41" s="6">
        <v>0</v>
      </c>
      <c r="AP41" s="6">
        <v>0</v>
      </c>
      <c r="AQ41" s="6">
        <v>0</v>
      </c>
      <c r="AR41" s="6">
        <v>0</v>
      </c>
      <c r="AS41" s="6">
        <v>1</v>
      </c>
      <c r="AT41" s="6">
        <v>1</v>
      </c>
      <c r="AU41" s="6">
        <v>0</v>
      </c>
      <c r="AV41" s="6">
        <v>0</v>
      </c>
      <c r="AW41" s="3">
        <v>0.79</v>
      </c>
      <c r="AX41" s="13">
        <v>1.99</v>
      </c>
      <c r="AY41" s="6">
        <v>27.761</v>
      </c>
      <c r="AZ41" s="3">
        <v>2.48</v>
      </c>
      <c r="BA41" s="13">
        <v>7.237059</v>
      </c>
      <c r="BB41" s="6">
        <v>2</v>
      </c>
      <c r="BC41" s="6">
        <v>1</v>
      </c>
      <c r="BD41" s="22">
        <v>6.5</v>
      </c>
      <c r="BE41" s="22">
        <v>63.3</v>
      </c>
      <c r="BF41" s="22">
        <v>5</v>
      </c>
      <c r="BG41" s="22">
        <v>3.5</v>
      </c>
      <c r="BH41" s="22">
        <v>4.3</v>
      </c>
      <c r="BI41" s="22">
        <v>5.5</v>
      </c>
      <c r="BJ41" s="22">
        <v>5.1</v>
      </c>
      <c r="BK41" s="13">
        <v>80.55556</v>
      </c>
      <c r="BL41" s="13">
        <v>4.223958</v>
      </c>
      <c r="BM41" s="13">
        <v>5.75625</v>
      </c>
      <c r="BN41" s="13">
        <v>6.130952</v>
      </c>
      <c r="BO41" s="3">
        <v>1.77</v>
      </c>
    </row>
    <row r="42" spans="1:66" ht="12.75">
      <c r="A42" s="6" t="s">
        <v>140</v>
      </c>
      <c r="B42" s="6" t="s">
        <v>141</v>
      </c>
      <c r="C42" s="6" t="s">
        <v>54</v>
      </c>
      <c r="D42" s="6" t="s">
        <v>70</v>
      </c>
      <c r="E42" s="6">
        <v>0</v>
      </c>
      <c r="F42" s="6">
        <v>1</v>
      </c>
      <c r="G42" s="6">
        <v>0</v>
      </c>
      <c r="H42" s="6">
        <v>0</v>
      </c>
      <c r="I42" s="6">
        <v>0</v>
      </c>
      <c r="J42" s="6" t="s">
        <v>66</v>
      </c>
      <c r="K42" s="22">
        <v>1</v>
      </c>
      <c r="L42" s="22">
        <v>1.0833333333333333</v>
      </c>
      <c r="M42" s="6">
        <v>0.18</v>
      </c>
      <c r="N42" s="6">
        <v>3</v>
      </c>
      <c r="O42" s="6">
        <v>1</v>
      </c>
      <c r="P42" s="22">
        <v>18.89</v>
      </c>
      <c r="Q42" s="22">
        <v>69</v>
      </c>
      <c r="R42" s="22">
        <v>48.78595861604889</v>
      </c>
      <c r="S42" s="6" t="s">
        <v>66</v>
      </c>
      <c r="T42" s="16">
        <v>1</v>
      </c>
      <c r="U42" s="8">
        <v>0.18</v>
      </c>
      <c r="V42" s="23">
        <v>1</v>
      </c>
      <c r="W42" s="15">
        <v>68.9732518364829</v>
      </c>
      <c r="X42" s="6">
        <v>7.972</v>
      </c>
      <c r="Y42" s="6">
        <v>0</v>
      </c>
      <c r="Z42" s="6">
        <v>1</v>
      </c>
      <c r="AA42" s="6">
        <v>1</v>
      </c>
      <c r="AB42" s="6">
        <v>1</v>
      </c>
      <c r="AC42" s="6">
        <v>0</v>
      </c>
      <c r="AD42" s="6">
        <v>1</v>
      </c>
      <c r="AE42" s="6">
        <v>0</v>
      </c>
      <c r="AF42" s="6">
        <v>1</v>
      </c>
      <c r="AG42" s="6">
        <v>0</v>
      </c>
      <c r="AH42" s="6">
        <v>1</v>
      </c>
      <c r="AI42" s="6">
        <v>0</v>
      </c>
      <c r="AJ42" s="6">
        <v>0</v>
      </c>
      <c r="AK42" s="6">
        <v>0</v>
      </c>
      <c r="AL42" s="6">
        <v>1</v>
      </c>
      <c r="AM42" s="6">
        <v>0</v>
      </c>
      <c r="AN42" s="6">
        <v>0</v>
      </c>
      <c r="AO42" s="6">
        <v>0</v>
      </c>
      <c r="AP42" s="6">
        <v>0</v>
      </c>
      <c r="AQ42" s="6">
        <v>1</v>
      </c>
      <c r="AR42" s="6">
        <v>1</v>
      </c>
      <c r="AS42" s="6">
        <v>0</v>
      </c>
      <c r="AT42" s="6">
        <v>0</v>
      </c>
      <c r="AU42" s="6">
        <v>1</v>
      </c>
      <c r="AV42" s="6">
        <v>1</v>
      </c>
      <c r="AW42" s="3">
        <v>0.22</v>
      </c>
      <c r="AX42" s="13">
        <v>0.048</v>
      </c>
      <c r="AY42" s="6">
        <v>22.711</v>
      </c>
      <c r="AZ42" s="3">
        <v>9.43</v>
      </c>
      <c r="BA42" s="13">
        <v>5.308268</v>
      </c>
      <c r="BB42" s="6">
        <v>2</v>
      </c>
      <c r="BC42" s="6">
        <v>0</v>
      </c>
      <c r="BD42" s="22">
        <v>3.7</v>
      </c>
      <c r="BF42" s="22">
        <v>4</v>
      </c>
      <c r="BG42" s="22">
        <v>2.4</v>
      </c>
      <c r="BH42" s="22">
        <v>4.1</v>
      </c>
      <c r="BI42" s="22">
        <v>5.2</v>
      </c>
      <c r="BJ42" s="22">
        <v>4.3</v>
      </c>
      <c r="BK42" s="13">
        <v>38.19444</v>
      </c>
      <c r="BN42" s="13">
        <v>3.571429</v>
      </c>
    </row>
    <row r="43" spans="1:67" ht="12.75">
      <c r="A43" s="6" t="s">
        <v>142</v>
      </c>
      <c r="B43" s="6" t="s">
        <v>143</v>
      </c>
      <c r="C43" s="6" t="s">
        <v>69</v>
      </c>
      <c r="D43" s="6" t="s">
        <v>70</v>
      </c>
      <c r="E43" s="6">
        <v>0</v>
      </c>
      <c r="F43" s="6">
        <v>1</v>
      </c>
      <c r="G43" s="6">
        <v>0</v>
      </c>
      <c r="H43" s="6">
        <v>0</v>
      </c>
      <c r="I43" s="6">
        <v>0</v>
      </c>
      <c r="J43" s="6" t="s">
        <v>27</v>
      </c>
      <c r="K43" s="22">
        <v>0.58</v>
      </c>
      <c r="L43" s="22">
        <v>0.5833333333333334</v>
      </c>
      <c r="M43" s="6">
        <v>0.035</v>
      </c>
      <c r="N43" s="6">
        <v>1</v>
      </c>
      <c r="O43" s="6">
        <v>1</v>
      </c>
      <c r="P43" s="22">
        <v>1.82</v>
      </c>
      <c r="Q43" s="22">
        <v>95.5</v>
      </c>
      <c r="R43" s="22">
        <v>95.48888578181335</v>
      </c>
      <c r="S43" s="6" t="s">
        <v>27</v>
      </c>
      <c r="T43" s="16">
        <v>0.5833333333333334</v>
      </c>
      <c r="U43" s="8">
        <v>0.035</v>
      </c>
      <c r="V43" s="23">
        <v>1</v>
      </c>
      <c r="W43" s="15">
        <v>95.48888578181335</v>
      </c>
      <c r="X43" s="6">
        <v>10.524</v>
      </c>
      <c r="Y43" s="6">
        <v>1</v>
      </c>
      <c r="AB43" s="6">
        <v>0</v>
      </c>
      <c r="AC43" s="6">
        <v>1</v>
      </c>
      <c r="AD43" s="6">
        <v>1</v>
      </c>
      <c r="AE43" s="6">
        <v>0</v>
      </c>
      <c r="AF43" s="6">
        <v>1</v>
      </c>
      <c r="AG43" s="6">
        <v>0</v>
      </c>
      <c r="AH43" s="6">
        <v>1</v>
      </c>
      <c r="AI43" s="6">
        <v>1</v>
      </c>
      <c r="AJ43" s="6">
        <v>0</v>
      </c>
      <c r="AK43" s="6">
        <v>0</v>
      </c>
      <c r="AL43" s="6">
        <v>1</v>
      </c>
      <c r="AM43" s="6">
        <v>0</v>
      </c>
      <c r="AN43" s="6">
        <v>0</v>
      </c>
      <c r="AO43" s="6">
        <v>1</v>
      </c>
      <c r="AP43" s="6">
        <v>0</v>
      </c>
      <c r="AQ43" s="6">
        <v>0</v>
      </c>
      <c r="AR43" s="6">
        <v>0</v>
      </c>
      <c r="AS43" s="6">
        <v>1</v>
      </c>
      <c r="AT43" s="6">
        <v>1</v>
      </c>
      <c r="AU43" s="6">
        <v>1</v>
      </c>
      <c r="AV43" s="6">
        <v>1</v>
      </c>
      <c r="AW43" s="3">
        <v>1.07</v>
      </c>
      <c r="AX43" s="13">
        <v>2.247</v>
      </c>
      <c r="AY43" s="6">
        <v>29.097</v>
      </c>
      <c r="AZ43" s="3">
        <v>-1.73</v>
      </c>
      <c r="BA43" s="13">
        <v>4.094345</v>
      </c>
      <c r="BB43" s="6">
        <v>2</v>
      </c>
      <c r="BC43" s="6">
        <v>1</v>
      </c>
      <c r="BD43" s="22">
        <v>7.2</v>
      </c>
      <c r="BE43" s="22">
        <v>12</v>
      </c>
      <c r="BF43" s="22">
        <v>5.2</v>
      </c>
      <c r="BG43" s="22">
        <v>2.5</v>
      </c>
      <c r="BH43" s="22">
        <v>3.8</v>
      </c>
      <c r="BI43" s="22">
        <v>2.3</v>
      </c>
      <c r="BJ43" s="22">
        <v>4.4</v>
      </c>
      <c r="BK43" s="13">
        <v>50.29762</v>
      </c>
      <c r="BL43" s="13">
        <v>6.164584</v>
      </c>
      <c r="BM43" s="13">
        <v>9.135417</v>
      </c>
      <c r="BN43" s="13">
        <v>8.511905</v>
      </c>
      <c r="BO43" s="3">
        <v>4.41</v>
      </c>
    </row>
    <row r="44" spans="1:67" ht="12.75">
      <c r="A44" s="6" t="s">
        <v>144</v>
      </c>
      <c r="B44" s="6" t="s">
        <v>145</v>
      </c>
      <c r="C44" s="6" t="s">
        <v>54</v>
      </c>
      <c r="D44" s="6" t="s">
        <v>58</v>
      </c>
      <c r="E44" s="6">
        <v>1</v>
      </c>
      <c r="F44" s="6">
        <v>0</v>
      </c>
      <c r="G44" s="6">
        <v>1</v>
      </c>
      <c r="H44" s="6">
        <v>0</v>
      </c>
      <c r="I44" s="6">
        <v>0</v>
      </c>
      <c r="J44" s="6" t="s">
        <v>43</v>
      </c>
      <c r="K44" s="22">
        <v>3.25</v>
      </c>
      <c r="L44" s="22">
        <v>4.333333333333333</v>
      </c>
      <c r="M44" s="6">
        <v>0.09</v>
      </c>
      <c r="N44" s="6">
        <v>3</v>
      </c>
      <c r="O44" s="6">
        <v>0</v>
      </c>
      <c r="P44" s="22">
        <v>10.18</v>
      </c>
      <c r="Q44" s="22">
        <v>44.5</v>
      </c>
      <c r="R44" s="22">
        <v>32.258316146084844</v>
      </c>
      <c r="S44" s="6" t="s">
        <v>43</v>
      </c>
      <c r="T44" s="16">
        <v>3.25</v>
      </c>
      <c r="U44" s="8">
        <v>0.09</v>
      </c>
      <c r="V44" s="23">
        <v>1</v>
      </c>
      <c r="W44" s="15">
        <v>66.41418030076291</v>
      </c>
      <c r="X44" s="6">
        <v>7.669</v>
      </c>
      <c r="Y44" s="6">
        <v>0</v>
      </c>
      <c r="AB44" s="6">
        <v>0</v>
      </c>
      <c r="AC44" s="6">
        <v>0</v>
      </c>
      <c r="AD44" s="6">
        <v>0</v>
      </c>
      <c r="AE44" s="6">
        <v>1</v>
      </c>
      <c r="AF44" s="6">
        <v>0</v>
      </c>
      <c r="AG44" s="6">
        <v>1</v>
      </c>
      <c r="AH44" s="6">
        <v>1</v>
      </c>
      <c r="AI44" s="6">
        <v>1</v>
      </c>
      <c r="AJ44" s="6">
        <v>0</v>
      </c>
      <c r="AK44" s="6">
        <v>0</v>
      </c>
      <c r="AL44" s="6">
        <v>0</v>
      </c>
      <c r="AM44" s="6">
        <v>1</v>
      </c>
      <c r="AN44" s="6">
        <v>1</v>
      </c>
      <c r="AO44" s="6">
        <v>0</v>
      </c>
      <c r="AP44" s="6">
        <v>0</v>
      </c>
      <c r="AQ44" s="6">
        <v>0</v>
      </c>
      <c r="AR44" s="6">
        <v>0</v>
      </c>
      <c r="AS44" s="6">
        <v>1</v>
      </c>
      <c r="AT44" s="6">
        <v>0</v>
      </c>
      <c r="AU44" s="6">
        <v>0</v>
      </c>
      <c r="AW44" s="3">
        <v>0.74</v>
      </c>
      <c r="AX44" s="13">
        <v>1.221</v>
      </c>
      <c r="AY44" s="6">
        <v>22.829</v>
      </c>
      <c r="AZ44" s="3">
        <v>0.57</v>
      </c>
      <c r="BA44" s="13">
        <v>5.834811</v>
      </c>
      <c r="BB44" s="6">
        <v>1</v>
      </c>
      <c r="BC44" s="6">
        <v>1</v>
      </c>
      <c r="BD44" s="22">
        <v>14.8</v>
      </c>
      <c r="BE44" s="22">
        <v>19.2</v>
      </c>
      <c r="BF44" s="22">
        <v>5</v>
      </c>
      <c r="BG44" s="22">
        <v>3.1</v>
      </c>
      <c r="BH44" s="22">
        <v>4.3</v>
      </c>
      <c r="BI44" s="22">
        <v>5.4</v>
      </c>
      <c r="BJ44" s="22">
        <v>4</v>
      </c>
      <c r="BK44" s="13">
        <v>48.61111</v>
      </c>
      <c r="BN44" s="13">
        <v>5.476191</v>
      </c>
      <c r="BO44" s="3">
        <v>3.22</v>
      </c>
    </row>
    <row r="45" spans="1:65" ht="12.75">
      <c r="A45" s="6" t="s">
        <v>146</v>
      </c>
      <c r="B45" s="6" t="s">
        <v>147</v>
      </c>
      <c r="C45" s="6" t="s">
        <v>54</v>
      </c>
      <c r="D45" s="6" t="s">
        <v>55</v>
      </c>
      <c r="E45" s="6">
        <v>1</v>
      </c>
      <c r="F45" s="6">
        <v>0</v>
      </c>
      <c r="G45" s="6">
        <v>0</v>
      </c>
      <c r="H45" s="6">
        <v>1</v>
      </c>
      <c r="I45" s="6">
        <v>0</v>
      </c>
      <c r="J45" s="6" t="s">
        <v>43</v>
      </c>
      <c r="K45" s="22">
        <v>2.83</v>
      </c>
      <c r="L45" s="22">
        <v>3.27</v>
      </c>
      <c r="M45" s="6">
        <v>0.18</v>
      </c>
      <c r="N45" s="6">
        <v>2</v>
      </c>
      <c r="O45" s="6">
        <v>0</v>
      </c>
      <c r="P45" s="22">
        <v>19.5</v>
      </c>
      <c r="Q45" s="22">
        <v>31.4</v>
      </c>
      <c r="R45" s="22">
        <v>26.319487255722887</v>
      </c>
      <c r="S45" s="6" t="s">
        <v>43</v>
      </c>
      <c r="T45" s="17">
        <v>2.8333333333333335</v>
      </c>
      <c r="U45" s="6">
        <v>0.18</v>
      </c>
      <c r="V45" s="23">
        <v>1</v>
      </c>
      <c r="W45" s="15">
        <v>49.499953095625614</v>
      </c>
      <c r="X45" s="6">
        <v>7.723</v>
      </c>
      <c r="Y45" s="6">
        <v>1</v>
      </c>
      <c r="AB45" s="6">
        <v>0</v>
      </c>
      <c r="AC45" s="6">
        <v>0</v>
      </c>
      <c r="AD45" s="6">
        <v>1</v>
      </c>
      <c r="AE45" s="6">
        <v>1</v>
      </c>
      <c r="AF45" s="6">
        <v>0</v>
      </c>
      <c r="AG45" s="6">
        <v>0</v>
      </c>
      <c r="AH45" s="6">
        <v>1</v>
      </c>
      <c r="AI45" s="6">
        <v>1</v>
      </c>
      <c r="AJ45" s="6">
        <v>0</v>
      </c>
      <c r="AK45" s="6">
        <v>1</v>
      </c>
      <c r="AL45" s="6">
        <v>1</v>
      </c>
      <c r="AM45" s="6">
        <v>0</v>
      </c>
      <c r="AN45" s="6">
        <v>1</v>
      </c>
      <c r="AO45" s="6">
        <v>0</v>
      </c>
      <c r="AQ45" s="6">
        <v>0</v>
      </c>
      <c r="AS45" s="6">
        <v>1</v>
      </c>
      <c r="AT45" s="6">
        <v>1</v>
      </c>
      <c r="AU45" s="6">
        <v>0</v>
      </c>
      <c r="AV45" s="6">
        <v>0</v>
      </c>
      <c r="AW45" s="3">
        <v>0.15</v>
      </c>
      <c r="AX45" s="13">
        <v>-0.414</v>
      </c>
      <c r="AY45" s="6">
        <v>23.728</v>
      </c>
      <c r="AZ45" s="3">
        <v>11.68</v>
      </c>
      <c r="BA45" s="13">
        <v>5.991465</v>
      </c>
      <c r="BB45" s="6">
        <v>2</v>
      </c>
      <c r="BC45" s="6">
        <v>0</v>
      </c>
      <c r="BK45" s="13">
        <v>59.722</v>
      </c>
      <c r="BL45" s="13">
        <v>3</v>
      </c>
      <c r="BM45" s="13">
        <v>3.5</v>
      </c>
    </row>
    <row r="46" spans="1:67" ht="12.75">
      <c r="A46" s="6" t="s">
        <v>148</v>
      </c>
      <c r="B46" s="6" t="s">
        <v>149</v>
      </c>
      <c r="C46" s="6" t="s">
        <v>69</v>
      </c>
      <c r="D46" s="6" t="s">
        <v>70</v>
      </c>
      <c r="E46" s="6">
        <v>0</v>
      </c>
      <c r="F46" s="6">
        <v>1</v>
      </c>
      <c r="G46" s="6">
        <v>0</v>
      </c>
      <c r="H46" s="6">
        <v>0</v>
      </c>
      <c r="I46" s="6">
        <v>0</v>
      </c>
      <c r="J46" s="6" t="s">
        <v>27</v>
      </c>
      <c r="K46" s="22">
        <v>1.5</v>
      </c>
      <c r="L46" s="22">
        <v>1.5</v>
      </c>
      <c r="M46" s="6">
        <v>0.035</v>
      </c>
      <c r="N46" s="6">
        <v>1</v>
      </c>
      <c r="O46" s="6">
        <v>1</v>
      </c>
      <c r="P46" s="22">
        <v>6.24</v>
      </c>
      <c r="Q46" s="22">
        <v>88.1</v>
      </c>
      <c r="R46" s="22">
        <v>88.12835424178738</v>
      </c>
      <c r="S46" s="6" t="s">
        <v>43</v>
      </c>
      <c r="T46" s="16">
        <v>1.5</v>
      </c>
      <c r="U46" s="8">
        <v>0.01</v>
      </c>
      <c r="V46" s="23">
        <v>1</v>
      </c>
      <c r="W46" s="15">
        <v>90.41147222732592</v>
      </c>
      <c r="X46" s="6">
        <v>9.545</v>
      </c>
      <c r="Y46" s="6">
        <v>0</v>
      </c>
      <c r="AB46" s="6">
        <v>0</v>
      </c>
      <c r="AC46" s="6">
        <v>0</v>
      </c>
      <c r="AD46" s="6">
        <v>1</v>
      </c>
      <c r="AE46" s="6">
        <v>0</v>
      </c>
      <c r="AF46" s="6">
        <v>1</v>
      </c>
      <c r="AG46" s="6">
        <v>0</v>
      </c>
      <c r="AH46" s="6">
        <v>1</v>
      </c>
      <c r="AI46" s="6">
        <v>1</v>
      </c>
      <c r="AJ46" s="6">
        <v>0</v>
      </c>
      <c r="AK46" s="6">
        <v>1</v>
      </c>
      <c r="AL46" s="6">
        <v>1</v>
      </c>
      <c r="AM46" s="6">
        <v>0</v>
      </c>
      <c r="AN46" s="6">
        <v>0</v>
      </c>
      <c r="AO46" s="6">
        <v>0</v>
      </c>
      <c r="AP46" s="6">
        <v>0</v>
      </c>
      <c r="AQ46" s="6">
        <v>1</v>
      </c>
      <c r="AR46" s="6">
        <v>0</v>
      </c>
      <c r="AS46" s="6">
        <v>0</v>
      </c>
      <c r="AT46" s="6">
        <v>0</v>
      </c>
      <c r="AU46" s="6">
        <v>1</v>
      </c>
      <c r="AV46" s="6">
        <v>1</v>
      </c>
      <c r="AW46" s="3">
        <v>0.93</v>
      </c>
      <c r="AX46" s="13">
        <v>5.763</v>
      </c>
      <c r="AY46" s="6">
        <v>26.775</v>
      </c>
      <c r="AZ46" s="3">
        <v>1.94</v>
      </c>
      <c r="BA46" s="13">
        <v>4.317488</v>
      </c>
      <c r="BB46" s="6">
        <v>3</v>
      </c>
      <c r="BC46" s="6">
        <v>1</v>
      </c>
      <c r="BD46" s="22">
        <v>2.3</v>
      </c>
      <c r="BE46" s="22">
        <v>18.3</v>
      </c>
      <c r="BF46" s="22">
        <v>5</v>
      </c>
      <c r="BG46" s="22">
        <v>3.7</v>
      </c>
      <c r="BH46" s="22">
        <v>4.8</v>
      </c>
      <c r="BI46" s="22">
        <v>4.7</v>
      </c>
      <c r="BJ46" s="22">
        <v>4.5</v>
      </c>
      <c r="BK46" s="13">
        <v>50</v>
      </c>
      <c r="BL46" s="13">
        <v>5.048958</v>
      </c>
      <c r="BM46" s="13">
        <v>5.546875</v>
      </c>
      <c r="BN46" s="13">
        <v>5.297619</v>
      </c>
      <c r="BO46" s="3">
        <v>3.29</v>
      </c>
    </row>
    <row r="47" spans="1:66" ht="12.75">
      <c r="A47" s="6" t="s">
        <v>150</v>
      </c>
      <c r="B47" s="6" t="s">
        <v>151</v>
      </c>
      <c r="C47" s="6" t="s">
        <v>69</v>
      </c>
      <c r="D47" s="6" t="s">
        <v>58</v>
      </c>
      <c r="E47" s="6">
        <v>1</v>
      </c>
      <c r="F47" s="6">
        <v>0</v>
      </c>
      <c r="G47" s="6">
        <v>1</v>
      </c>
      <c r="H47" s="6">
        <v>0</v>
      </c>
      <c r="I47" s="6">
        <v>0</v>
      </c>
      <c r="J47" s="6" t="s">
        <v>66</v>
      </c>
      <c r="K47" s="22">
        <v>4</v>
      </c>
      <c r="L47" s="22">
        <v>4.166666666666667</v>
      </c>
      <c r="M47" s="6">
        <v>0.01</v>
      </c>
      <c r="N47" s="6">
        <v>2</v>
      </c>
      <c r="O47" s="6">
        <v>0</v>
      </c>
      <c r="P47" s="22">
        <v>5.42</v>
      </c>
      <c r="Q47" s="22">
        <v>55.9</v>
      </c>
      <c r="R47" s="22">
        <v>49.071375086931994</v>
      </c>
      <c r="S47" s="6" t="s">
        <v>66</v>
      </c>
      <c r="T47" s="16">
        <v>4</v>
      </c>
      <c r="U47" s="8">
        <v>0.01</v>
      </c>
      <c r="V47" s="23">
        <v>1</v>
      </c>
      <c r="W47" s="15">
        <v>80.16610781528493</v>
      </c>
      <c r="X47" s="6">
        <v>9.796</v>
      </c>
      <c r="Y47" s="6">
        <v>0</v>
      </c>
      <c r="Z47" s="6">
        <v>0</v>
      </c>
      <c r="AA47" s="6">
        <v>0</v>
      </c>
      <c r="AB47" s="6">
        <v>0</v>
      </c>
      <c r="AC47" s="6">
        <v>0</v>
      </c>
      <c r="AD47" s="6">
        <v>0</v>
      </c>
      <c r="AE47" s="6">
        <v>0</v>
      </c>
      <c r="AF47" s="6">
        <v>0</v>
      </c>
      <c r="AG47" s="6">
        <v>0</v>
      </c>
      <c r="AH47" s="6">
        <v>1</v>
      </c>
      <c r="AI47" s="6">
        <v>0</v>
      </c>
      <c r="AJ47" s="6">
        <v>0</v>
      </c>
      <c r="AK47" s="6">
        <v>1</v>
      </c>
      <c r="AL47" s="6">
        <v>1</v>
      </c>
      <c r="AM47" s="6">
        <v>0</v>
      </c>
      <c r="AN47" s="6">
        <v>0</v>
      </c>
      <c r="AO47" s="6">
        <v>1</v>
      </c>
      <c r="AP47" s="6">
        <v>0</v>
      </c>
      <c r="AQ47" s="6">
        <v>1</v>
      </c>
      <c r="AR47" s="6">
        <v>0</v>
      </c>
      <c r="AS47" s="6">
        <v>1</v>
      </c>
      <c r="AT47" s="6">
        <v>0</v>
      </c>
      <c r="AU47" s="6">
        <v>0</v>
      </c>
      <c r="AV47" s="6">
        <v>0</v>
      </c>
      <c r="AW47" s="3">
        <v>0.68</v>
      </c>
      <c r="AX47" s="13">
        <v>-1.465</v>
      </c>
      <c r="AY47" s="6">
        <v>24.316</v>
      </c>
      <c r="AZ47" s="3">
        <v>8.52</v>
      </c>
      <c r="BA47" s="13">
        <v>5.966147</v>
      </c>
      <c r="BB47" s="6">
        <v>3</v>
      </c>
      <c r="BC47" s="6">
        <v>0</v>
      </c>
      <c r="BD47" s="22">
        <v>7.8</v>
      </c>
      <c r="BK47" s="13">
        <v>76.38889</v>
      </c>
      <c r="BN47" s="13">
        <v>4.821428</v>
      </c>
    </row>
    <row r="48" spans="1:63" ht="12.75">
      <c r="A48" s="6" t="s">
        <v>152</v>
      </c>
      <c r="B48" s="6" t="s">
        <v>153</v>
      </c>
      <c r="C48" s="6" t="s">
        <v>63</v>
      </c>
      <c r="D48" s="6" t="s">
        <v>55</v>
      </c>
      <c r="E48" s="6">
        <v>1</v>
      </c>
      <c r="F48" s="6">
        <v>0</v>
      </c>
      <c r="G48" s="6">
        <v>0</v>
      </c>
      <c r="H48" s="6">
        <v>1</v>
      </c>
      <c r="I48" s="6">
        <v>0</v>
      </c>
      <c r="J48" s="6" t="s">
        <v>43</v>
      </c>
      <c r="K48" s="22">
        <v>2.75</v>
      </c>
      <c r="L48" s="22">
        <v>3</v>
      </c>
      <c r="M48" s="6">
        <v>0.13</v>
      </c>
      <c r="N48" s="6">
        <v>1</v>
      </c>
      <c r="O48" s="6">
        <v>0</v>
      </c>
      <c r="P48" s="22">
        <v>5.38</v>
      </c>
      <c r="Q48" s="22">
        <v>49.3</v>
      </c>
      <c r="R48" s="22">
        <v>49.34922958666389</v>
      </c>
      <c r="S48" s="6" t="s">
        <v>43</v>
      </c>
      <c r="T48" s="18">
        <v>2.75</v>
      </c>
      <c r="U48" s="8">
        <v>0.125</v>
      </c>
      <c r="V48" s="23">
        <v>1</v>
      </c>
      <c r="W48" s="15">
        <v>75.75539629531737</v>
      </c>
      <c r="X48" s="6">
        <v>8.605</v>
      </c>
      <c r="AB48" s="6">
        <v>0</v>
      </c>
      <c r="AC48" s="6">
        <v>1</v>
      </c>
      <c r="AD48" s="6">
        <v>1</v>
      </c>
      <c r="AE48" s="6">
        <v>0</v>
      </c>
      <c r="AF48" s="6">
        <v>1</v>
      </c>
      <c r="AG48" s="6">
        <v>0</v>
      </c>
      <c r="AH48" s="6">
        <v>1</v>
      </c>
      <c r="AI48" s="6">
        <v>0</v>
      </c>
      <c r="AQ48" s="6">
        <v>0</v>
      </c>
      <c r="AS48" s="6">
        <v>0</v>
      </c>
      <c r="AV48" s="6">
        <v>1</v>
      </c>
      <c r="AW48" s="3">
        <v>0.23</v>
      </c>
      <c r="AX48" s="13">
        <v>1.219</v>
      </c>
      <c r="AY48" s="6">
        <v>22.662</v>
      </c>
      <c r="AZ48" s="3">
        <v>3.5</v>
      </c>
      <c r="BA48" s="13">
        <v>5.241747</v>
      </c>
      <c r="BB48" s="6">
        <v>3</v>
      </c>
      <c r="BC48" s="6">
        <v>0</v>
      </c>
      <c r="BD48" s="22">
        <v>1.9</v>
      </c>
      <c r="BE48" s="22">
        <v>32.1</v>
      </c>
      <c r="BF48" s="22">
        <v>4.6</v>
      </c>
      <c r="BG48" s="22">
        <v>4.5</v>
      </c>
      <c r="BH48" s="22">
        <v>5.2</v>
      </c>
      <c r="BI48" s="22">
        <v>5.4</v>
      </c>
      <c r="BJ48" s="22">
        <v>4.7</v>
      </c>
      <c r="BK48" s="13">
        <v>55.55556</v>
      </c>
    </row>
    <row r="49" spans="1:66" ht="12.75">
      <c r="A49" s="6" t="s">
        <v>154</v>
      </c>
      <c r="B49" s="6" t="s">
        <v>155</v>
      </c>
      <c r="C49" s="6" t="s">
        <v>63</v>
      </c>
      <c r="D49" s="6" t="s">
        <v>58</v>
      </c>
      <c r="E49" s="6">
        <v>1</v>
      </c>
      <c r="F49" s="6">
        <v>0</v>
      </c>
      <c r="G49" s="6">
        <v>1</v>
      </c>
      <c r="H49" s="6">
        <v>0</v>
      </c>
      <c r="I49" s="6">
        <v>0</v>
      </c>
      <c r="J49" s="6" t="s">
        <v>66</v>
      </c>
      <c r="K49" s="22">
        <v>4</v>
      </c>
      <c r="L49" s="22">
        <v>4</v>
      </c>
      <c r="M49" s="6">
        <v>0.22</v>
      </c>
      <c r="N49" s="6">
        <v>3</v>
      </c>
      <c r="O49" s="6">
        <v>0</v>
      </c>
      <c r="P49" s="22">
        <v>13.43</v>
      </c>
      <c r="Q49" s="22">
        <v>29</v>
      </c>
      <c r="R49" s="22">
        <v>18.845919899620565</v>
      </c>
      <c r="S49" s="6" t="s">
        <v>66</v>
      </c>
      <c r="T49" s="16">
        <v>4</v>
      </c>
      <c r="U49" s="8">
        <v>0.22</v>
      </c>
      <c r="V49" s="23">
        <v>1</v>
      </c>
      <c r="W49" s="15">
        <v>47.114799749051414</v>
      </c>
      <c r="X49" s="6">
        <v>8.513</v>
      </c>
      <c r="Y49" s="6">
        <v>0</v>
      </c>
      <c r="Z49" s="6">
        <v>0</v>
      </c>
      <c r="AA49" s="6">
        <v>1</v>
      </c>
      <c r="AB49" s="6">
        <v>0</v>
      </c>
      <c r="AC49" s="6">
        <v>1</v>
      </c>
      <c r="AD49" s="6">
        <v>1</v>
      </c>
      <c r="AE49" s="6">
        <v>0</v>
      </c>
      <c r="AF49" s="6">
        <v>1</v>
      </c>
      <c r="AG49" s="6">
        <v>0</v>
      </c>
      <c r="AH49" s="6">
        <v>1</v>
      </c>
      <c r="AI49" s="6">
        <v>1</v>
      </c>
      <c r="AJ49" s="6">
        <v>0</v>
      </c>
      <c r="AK49" s="6">
        <v>1</v>
      </c>
      <c r="AL49" s="6">
        <v>0</v>
      </c>
      <c r="AM49" s="6">
        <v>1</v>
      </c>
      <c r="AN49" s="6">
        <v>0</v>
      </c>
      <c r="AO49" s="6">
        <v>0</v>
      </c>
      <c r="AP49" s="6">
        <v>0</v>
      </c>
      <c r="AQ49" s="6">
        <v>0</v>
      </c>
      <c r="AR49" s="6">
        <v>1</v>
      </c>
      <c r="AS49" s="6">
        <v>0</v>
      </c>
      <c r="AT49" s="6">
        <v>0</v>
      </c>
      <c r="AU49" s="6">
        <v>0</v>
      </c>
      <c r="AV49" s="6">
        <v>0</v>
      </c>
      <c r="AW49" s="3">
        <v>0.84</v>
      </c>
      <c r="AX49" s="13">
        <v>2.649</v>
      </c>
      <c r="AY49" s="6">
        <v>23.566</v>
      </c>
      <c r="AZ49" s="3">
        <v>0.92</v>
      </c>
      <c r="BA49" s="13">
        <v>6.580639</v>
      </c>
      <c r="BB49" s="6">
        <v>4</v>
      </c>
      <c r="BC49" s="6">
        <v>1</v>
      </c>
      <c r="BD49" s="22">
        <v>31.6</v>
      </c>
      <c r="BE49" s="22">
        <v>33.3</v>
      </c>
      <c r="BK49" s="13">
        <v>67.36111</v>
      </c>
      <c r="BL49" s="13">
        <v>5.08125</v>
      </c>
      <c r="BM49" s="13">
        <v>5.1125</v>
      </c>
      <c r="BN49" s="13">
        <v>4.285714</v>
      </c>
    </row>
    <row r="50" spans="1:63" ht="12.75">
      <c r="A50" s="6" t="s">
        <v>156</v>
      </c>
      <c r="B50" s="6" t="s">
        <v>157</v>
      </c>
      <c r="C50" s="6" t="s">
        <v>63</v>
      </c>
      <c r="D50" s="6" t="s">
        <v>55</v>
      </c>
      <c r="E50" s="6">
        <v>1</v>
      </c>
      <c r="F50" s="6">
        <v>0</v>
      </c>
      <c r="G50" s="6">
        <v>0</v>
      </c>
      <c r="H50" s="6">
        <v>1</v>
      </c>
      <c r="I50" s="6">
        <v>0</v>
      </c>
      <c r="J50" s="6" t="s">
        <v>43</v>
      </c>
      <c r="K50" s="22">
        <v>1.25</v>
      </c>
      <c r="L50" s="22">
        <v>1.67</v>
      </c>
      <c r="M50" s="6">
        <v>0.07</v>
      </c>
      <c r="N50" s="6">
        <v>1</v>
      </c>
      <c r="O50" s="6">
        <v>0</v>
      </c>
      <c r="P50" s="22">
        <v>5.84</v>
      </c>
      <c r="Q50" s="22">
        <v>58.7</v>
      </c>
      <c r="R50" s="22">
        <v>58.68284539555385</v>
      </c>
      <c r="S50" s="6" t="s">
        <v>43</v>
      </c>
      <c r="T50" s="16">
        <v>1.1666666666666667</v>
      </c>
      <c r="U50" s="8">
        <v>0.07</v>
      </c>
      <c r="V50" s="23">
        <v>1</v>
      </c>
      <c r="W50" s="15">
        <v>87.03799039234316</v>
      </c>
      <c r="X50" s="6">
        <v>8.655</v>
      </c>
      <c r="Y50" s="6">
        <v>1</v>
      </c>
      <c r="AB50" s="6">
        <v>0</v>
      </c>
      <c r="AC50" s="6">
        <v>0</v>
      </c>
      <c r="AD50" s="6">
        <v>1</v>
      </c>
      <c r="AE50" s="6">
        <v>0</v>
      </c>
      <c r="AF50" s="6">
        <v>0</v>
      </c>
      <c r="AG50" s="6">
        <v>0</v>
      </c>
      <c r="AH50" s="6">
        <v>1</v>
      </c>
      <c r="AI50" s="6">
        <v>0</v>
      </c>
      <c r="AJ50" s="6">
        <v>1</v>
      </c>
      <c r="AK50" s="6">
        <v>1</v>
      </c>
      <c r="AL50" s="6">
        <v>1</v>
      </c>
      <c r="AM50" s="6">
        <v>0</v>
      </c>
      <c r="AN50" s="6">
        <v>0</v>
      </c>
      <c r="AO50" s="6">
        <v>0</v>
      </c>
      <c r="AP50" s="6">
        <v>0</v>
      </c>
      <c r="AQ50" s="6">
        <v>0</v>
      </c>
      <c r="AR50" s="6">
        <v>0</v>
      </c>
      <c r="AS50" s="6">
        <v>0</v>
      </c>
      <c r="AT50" s="6">
        <v>0</v>
      </c>
      <c r="AU50" s="6">
        <v>0</v>
      </c>
      <c r="AV50" s="6">
        <v>1</v>
      </c>
      <c r="AW50" s="3">
        <v>0.14</v>
      </c>
      <c r="AX50" s="13">
        <v>-0.501</v>
      </c>
      <c r="AY50" s="6">
        <v>23.132</v>
      </c>
      <c r="AZ50" s="3">
        <v>-0.1</v>
      </c>
      <c r="BA50" s="13">
        <v>5.036952</v>
      </c>
      <c r="BB50" s="6">
        <v>2</v>
      </c>
      <c r="BC50" s="6">
        <v>1</v>
      </c>
      <c r="BD50" s="22">
        <v>3</v>
      </c>
      <c r="BF50" s="22">
        <v>4.2</v>
      </c>
      <c r="BG50" s="22">
        <v>4.7</v>
      </c>
      <c r="BH50" s="22">
        <v>5.4</v>
      </c>
      <c r="BI50" s="22">
        <v>5.4</v>
      </c>
      <c r="BJ50" s="22">
        <v>3.9</v>
      </c>
      <c r="BK50" s="13">
        <v>58.33333</v>
      </c>
    </row>
    <row r="51" spans="1:63" ht="12.75">
      <c r="A51" s="6" t="s">
        <v>158</v>
      </c>
      <c r="B51" s="6" t="s">
        <v>159</v>
      </c>
      <c r="C51" s="6" t="s">
        <v>54</v>
      </c>
      <c r="D51" s="6" t="s">
        <v>55</v>
      </c>
      <c r="E51" s="6">
        <v>1</v>
      </c>
      <c r="F51" s="6">
        <v>0</v>
      </c>
      <c r="G51" s="6">
        <v>0</v>
      </c>
      <c r="H51" s="6">
        <v>1</v>
      </c>
      <c r="I51" s="6">
        <v>0</v>
      </c>
      <c r="J51" s="6" t="s">
        <v>27</v>
      </c>
      <c r="K51" s="22">
        <v>3.67</v>
      </c>
      <c r="L51" s="22">
        <v>3.6666666666666665</v>
      </c>
      <c r="M51" s="6">
        <v>0.28</v>
      </c>
      <c r="N51" s="6">
        <v>2</v>
      </c>
      <c r="O51" s="6">
        <v>0</v>
      </c>
      <c r="P51" s="22">
        <v>12.44</v>
      </c>
      <c r="Q51" s="22">
        <v>27.3</v>
      </c>
      <c r="R51" s="22">
        <v>21.857774352847645</v>
      </c>
      <c r="S51" s="6" t="s">
        <v>27</v>
      </c>
      <c r="T51" s="16">
        <v>3.6666666666666665</v>
      </c>
      <c r="U51" s="9">
        <v>0.28</v>
      </c>
      <c r="V51" s="23">
        <v>1</v>
      </c>
      <c r="W51" s="15">
        <v>46.838087898959245</v>
      </c>
      <c r="X51" s="6">
        <v>7.762</v>
      </c>
      <c r="Y51" s="6">
        <v>1</v>
      </c>
      <c r="AB51" s="6">
        <v>1</v>
      </c>
      <c r="AC51" s="6">
        <v>0</v>
      </c>
      <c r="AD51" s="6">
        <v>1</v>
      </c>
      <c r="AE51" s="6">
        <v>0</v>
      </c>
      <c r="AF51" s="6">
        <v>1</v>
      </c>
      <c r="AG51" s="6">
        <v>0</v>
      </c>
      <c r="AH51" s="6">
        <v>1</v>
      </c>
      <c r="AI51" s="6">
        <v>0</v>
      </c>
      <c r="AJ51" s="6">
        <v>0</v>
      </c>
      <c r="AK51" s="6">
        <v>1</v>
      </c>
      <c r="AL51" s="6">
        <v>1</v>
      </c>
      <c r="AM51" s="6">
        <v>1</v>
      </c>
      <c r="AN51" s="6">
        <v>1</v>
      </c>
      <c r="AO51" s="6">
        <v>1</v>
      </c>
      <c r="AQ51" s="6">
        <v>1</v>
      </c>
      <c r="AS51" s="6">
        <v>0</v>
      </c>
      <c r="AT51" s="6">
        <v>0</v>
      </c>
      <c r="AU51" s="6">
        <v>1</v>
      </c>
      <c r="AV51" s="6">
        <v>0</v>
      </c>
      <c r="AW51" s="3">
        <v>0.19</v>
      </c>
      <c r="AX51" s="13">
        <v>-0.964</v>
      </c>
      <c r="AY51" s="6">
        <v>21.998</v>
      </c>
      <c r="AZ51" s="3">
        <v>3.81</v>
      </c>
      <c r="BA51" s="13">
        <v>6.232448</v>
      </c>
      <c r="BB51" s="6">
        <v>3</v>
      </c>
      <c r="BC51" s="6">
        <v>1</v>
      </c>
      <c r="BD51" s="22">
        <v>15.9</v>
      </c>
      <c r="BF51" s="22">
        <v>3.3</v>
      </c>
      <c r="BG51" s="22">
        <v>1.8</v>
      </c>
      <c r="BH51" s="22">
        <v>3.3</v>
      </c>
      <c r="BI51" s="22">
        <v>3.7</v>
      </c>
      <c r="BJ51" s="22">
        <v>2.1</v>
      </c>
      <c r="BK51" s="13">
        <v>66.66666</v>
      </c>
    </row>
    <row r="52" spans="1:67" ht="12.75">
      <c r="A52" s="6" t="s">
        <v>160</v>
      </c>
      <c r="B52" s="6" t="s">
        <v>161</v>
      </c>
      <c r="C52" s="6" t="s">
        <v>63</v>
      </c>
      <c r="D52" s="6" t="s">
        <v>70</v>
      </c>
      <c r="E52" s="6">
        <v>0</v>
      </c>
      <c r="F52" s="6">
        <v>1</v>
      </c>
      <c r="G52" s="6">
        <v>0</v>
      </c>
      <c r="H52" s="6">
        <v>0</v>
      </c>
      <c r="I52" s="6">
        <v>0</v>
      </c>
      <c r="J52" s="6" t="s">
        <v>43</v>
      </c>
      <c r="K52" s="22">
        <v>2.25</v>
      </c>
      <c r="L52" s="22">
        <v>2.25</v>
      </c>
      <c r="M52" s="6">
        <v>0.145</v>
      </c>
      <c r="N52" s="6">
        <v>3</v>
      </c>
      <c r="O52" s="6">
        <v>0</v>
      </c>
      <c r="P52" s="22">
        <v>6.3</v>
      </c>
      <c r="Q52" s="22">
        <v>48.4</v>
      </c>
      <c r="R52" s="22">
        <v>33.728999539644235</v>
      </c>
      <c r="S52" s="6" t="s">
        <v>43</v>
      </c>
      <c r="T52" s="16">
        <v>2.25</v>
      </c>
      <c r="U52" s="8">
        <v>0.145</v>
      </c>
      <c r="V52" s="23">
        <v>1</v>
      </c>
      <c r="W52" s="15">
        <v>74.51755712246982</v>
      </c>
      <c r="X52" s="6">
        <v>8.445</v>
      </c>
      <c r="Y52" s="6">
        <v>0</v>
      </c>
      <c r="AB52" s="6">
        <v>1</v>
      </c>
      <c r="AC52" s="6">
        <v>0</v>
      </c>
      <c r="AD52" s="6">
        <v>1</v>
      </c>
      <c r="AE52" s="6">
        <v>0</v>
      </c>
      <c r="AF52" s="6">
        <v>1</v>
      </c>
      <c r="AG52" s="6">
        <v>0</v>
      </c>
      <c r="AH52" s="6">
        <v>1</v>
      </c>
      <c r="AI52" s="6">
        <v>1</v>
      </c>
      <c r="AJ52" s="6">
        <v>0</v>
      </c>
      <c r="AK52" s="6">
        <v>1</v>
      </c>
      <c r="AL52" s="6">
        <v>1</v>
      </c>
      <c r="AM52" s="6">
        <v>0</v>
      </c>
      <c r="AN52" s="6">
        <v>0</v>
      </c>
      <c r="AO52" s="6">
        <v>0</v>
      </c>
      <c r="AP52" s="6">
        <v>1</v>
      </c>
      <c r="AQ52" s="6">
        <v>1</v>
      </c>
      <c r="AR52" s="6">
        <v>0</v>
      </c>
      <c r="AS52" s="6">
        <v>1</v>
      </c>
      <c r="AT52" s="6">
        <v>1</v>
      </c>
      <c r="AU52" s="6">
        <v>1</v>
      </c>
      <c r="AV52" s="6">
        <v>1</v>
      </c>
      <c r="AW52" s="3">
        <v>1.38</v>
      </c>
      <c r="AX52" s="13">
        <v>3.725</v>
      </c>
      <c r="AY52" s="6">
        <v>25.123</v>
      </c>
      <c r="AZ52" s="3">
        <v>1.85</v>
      </c>
      <c r="BA52" s="13">
        <v>5.703783</v>
      </c>
      <c r="BB52" s="6">
        <v>3</v>
      </c>
      <c r="BC52" s="6">
        <v>1</v>
      </c>
      <c r="BD52" s="22">
        <v>14.8</v>
      </c>
      <c r="BE52" s="22">
        <v>33.3</v>
      </c>
      <c r="BF52" s="22">
        <v>5.8</v>
      </c>
      <c r="BG52" s="22">
        <v>3.8</v>
      </c>
      <c r="BH52" s="22">
        <v>4.4</v>
      </c>
      <c r="BI52" s="22">
        <v>5.6</v>
      </c>
      <c r="BJ52" s="22">
        <v>5.2</v>
      </c>
      <c r="BK52" s="13">
        <v>40.97222</v>
      </c>
      <c r="BL52" s="13">
        <v>4.828125</v>
      </c>
      <c r="BM52" s="13">
        <v>5.210417</v>
      </c>
      <c r="BN52" s="13">
        <v>7.380952</v>
      </c>
      <c r="BO52" s="3">
        <v>4.34</v>
      </c>
    </row>
    <row r="53" spans="1:67" ht="12.75">
      <c r="A53" s="6" t="s">
        <v>162</v>
      </c>
      <c r="B53" s="6" t="s">
        <v>163</v>
      </c>
      <c r="C53" s="6" t="s">
        <v>63</v>
      </c>
      <c r="D53" s="6" t="s">
        <v>58</v>
      </c>
      <c r="E53" s="6">
        <v>1</v>
      </c>
      <c r="F53" s="6">
        <v>0</v>
      </c>
      <c r="G53" s="6">
        <v>1</v>
      </c>
      <c r="H53" s="6">
        <v>0</v>
      </c>
      <c r="I53" s="6">
        <v>0</v>
      </c>
      <c r="J53" s="6" t="s">
        <v>27</v>
      </c>
      <c r="K53" s="22">
        <v>1.83</v>
      </c>
      <c r="L53" s="22">
        <v>1.8333333333333333</v>
      </c>
      <c r="M53" s="6">
        <v>0.18</v>
      </c>
      <c r="N53" s="6">
        <v>3</v>
      </c>
      <c r="O53" s="6">
        <v>1</v>
      </c>
      <c r="P53" s="22">
        <v>6.91</v>
      </c>
      <c r="Q53" s="22">
        <v>72.6</v>
      </c>
      <c r="R53" s="22">
        <v>51.31743735549124</v>
      </c>
      <c r="S53" s="6" t="s">
        <v>27</v>
      </c>
      <c r="T53" s="21">
        <f>1.83333333333333+((12+18)/2)/12</f>
        <v>3.08333333333333</v>
      </c>
      <c r="U53" s="8">
        <v>0.275</v>
      </c>
      <c r="V53" s="23">
        <v>1</v>
      </c>
      <c r="W53" s="15">
        <v>59.01024958846694</v>
      </c>
      <c r="X53" s="6">
        <v>8.82</v>
      </c>
      <c r="Y53" s="6">
        <v>1</v>
      </c>
      <c r="AB53" s="6">
        <v>0</v>
      </c>
      <c r="AC53" s="6">
        <v>0</v>
      </c>
      <c r="AD53" s="6">
        <v>1</v>
      </c>
      <c r="AE53" s="6">
        <v>0</v>
      </c>
      <c r="AF53" s="6">
        <v>0</v>
      </c>
      <c r="AG53" s="6">
        <v>0</v>
      </c>
      <c r="AH53" s="6">
        <v>1</v>
      </c>
      <c r="AI53" s="6">
        <v>0</v>
      </c>
      <c r="AJ53" s="6">
        <v>1</v>
      </c>
      <c r="AK53" s="6">
        <v>1</v>
      </c>
      <c r="AL53" s="6">
        <v>0</v>
      </c>
      <c r="AM53" s="6">
        <v>0</v>
      </c>
      <c r="AN53" s="6">
        <v>0</v>
      </c>
      <c r="AO53" s="6">
        <v>0</v>
      </c>
      <c r="AQ53" s="6">
        <v>0</v>
      </c>
      <c r="AS53" s="6">
        <v>0</v>
      </c>
      <c r="AT53" s="6">
        <v>1</v>
      </c>
      <c r="AU53" s="6">
        <v>0</v>
      </c>
      <c r="AV53" s="6">
        <v>1</v>
      </c>
      <c r="AW53" s="3">
        <v>0.18</v>
      </c>
      <c r="AX53" s="13">
        <v>1.335</v>
      </c>
      <c r="AY53" s="6">
        <v>26.959</v>
      </c>
      <c r="AZ53" s="3">
        <v>9.7</v>
      </c>
      <c r="BA53" s="13">
        <v>6.042633</v>
      </c>
      <c r="BB53" s="6">
        <v>0</v>
      </c>
      <c r="BC53" s="6">
        <v>1</v>
      </c>
      <c r="BD53" s="22">
        <v>3.7</v>
      </c>
      <c r="BE53" s="22">
        <v>39.6</v>
      </c>
      <c r="BF53" s="22">
        <v>4.2</v>
      </c>
      <c r="BG53" s="22">
        <v>2.3</v>
      </c>
      <c r="BH53" s="22">
        <v>4.1</v>
      </c>
      <c r="BI53" s="22">
        <v>5.1</v>
      </c>
      <c r="BJ53" s="22">
        <v>4.5</v>
      </c>
      <c r="BK53" s="13">
        <v>67.36111</v>
      </c>
      <c r="BL53" s="13">
        <v>4.064583</v>
      </c>
      <c r="BM53" s="13">
        <v>5.057292</v>
      </c>
      <c r="BN53" s="13">
        <v>4.761905</v>
      </c>
      <c r="BO53" s="3">
        <v>2.46</v>
      </c>
    </row>
    <row r="54" spans="1:66" ht="12.75">
      <c r="A54" s="6" t="s">
        <v>164</v>
      </c>
      <c r="B54" s="6" t="s">
        <v>165</v>
      </c>
      <c r="C54" s="6" t="s">
        <v>54</v>
      </c>
      <c r="D54" s="6" t="s">
        <v>58</v>
      </c>
      <c r="E54" s="6">
        <v>1</v>
      </c>
      <c r="F54" s="6">
        <v>0</v>
      </c>
      <c r="G54" s="6">
        <v>1</v>
      </c>
      <c r="H54" s="6">
        <v>0</v>
      </c>
      <c r="I54" s="6">
        <v>0</v>
      </c>
      <c r="J54" s="6" t="s">
        <v>27</v>
      </c>
      <c r="K54" s="22">
        <v>1.83</v>
      </c>
      <c r="L54" s="22">
        <v>1.8333333333333333</v>
      </c>
      <c r="M54" s="6">
        <v>0.18</v>
      </c>
      <c r="N54" s="6">
        <v>3</v>
      </c>
      <c r="O54" s="6">
        <v>0</v>
      </c>
      <c r="P54" s="22">
        <v>12.56</v>
      </c>
      <c r="Q54" s="22">
        <v>41.9</v>
      </c>
      <c r="R54" s="22">
        <v>28.334843928727526</v>
      </c>
      <c r="S54" s="6" t="s">
        <v>27</v>
      </c>
      <c r="T54" s="16">
        <v>1.8333333333333333</v>
      </c>
      <c r="U54" s="8">
        <v>0.18</v>
      </c>
      <c r="V54" s="23">
        <v>1</v>
      </c>
      <c r="W54" s="15">
        <v>66.00730687942207</v>
      </c>
      <c r="X54" s="6">
        <v>7.326</v>
      </c>
      <c r="Y54" s="6">
        <v>0</v>
      </c>
      <c r="AB54" s="6">
        <v>0</v>
      </c>
      <c r="AC54" s="6">
        <v>0</v>
      </c>
      <c r="AD54" s="6">
        <v>1</v>
      </c>
      <c r="AE54" s="6">
        <v>0</v>
      </c>
      <c r="AF54" s="6">
        <v>1</v>
      </c>
      <c r="AG54" s="6">
        <v>0</v>
      </c>
      <c r="AH54" s="6">
        <v>1</v>
      </c>
      <c r="AI54" s="6">
        <v>1</v>
      </c>
      <c r="AJ54" s="6">
        <v>1</v>
      </c>
      <c r="AK54" s="6">
        <v>1</v>
      </c>
      <c r="AL54" s="6">
        <v>1</v>
      </c>
      <c r="AM54" s="6">
        <v>0</v>
      </c>
      <c r="AN54" s="6">
        <v>0</v>
      </c>
      <c r="AO54" s="6">
        <v>0</v>
      </c>
      <c r="AP54" s="6">
        <v>1</v>
      </c>
      <c r="AQ54" s="6">
        <v>1</v>
      </c>
      <c r="AS54" s="6">
        <v>0</v>
      </c>
      <c r="AT54" s="6">
        <v>0</v>
      </c>
      <c r="AU54" s="6">
        <v>0</v>
      </c>
      <c r="AV54" s="6">
        <v>0</v>
      </c>
      <c r="AW54" s="3">
        <v>0.55</v>
      </c>
      <c r="AX54" s="13">
        <v>1.4</v>
      </c>
      <c r="AY54" s="6">
        <v>24.245</v>
      </c>
      <c r="AZ54" s="3">
        <v>0.87</v>
      </c>
      <c r="BA54" s="13">
        <v>5.480639</v>
      </c>
      <c r="BB54" s="6">
        <v>1</v>
      </c>
      <c r="BC54" s="6">
        <v>1</v>
      </c>
      <c r="BD54" s="22">
        <v>18</v>
      </c>
      <c r="BE54" s="22">
        <v>35.8</v>
      </c>
      <c r="BF54" s="22">
        <v>4.5</v>
      </c>
      <c r="BG54" s="22">
        <v>2.8</v>
      </c>
      <c r="BH54" s="22">
        <v>4.6</v>
      </c>
      <c r="BI54" s="22">
        <v>5.4</v>
      </c>
      <c r="BJ54" s="22">
        <v>3.4</v>
      </c>
      <c r="BK54" s="13">
        <v>69.44444</v>
      </c>
      <c r="BL54" s="13">
        <v>3.616667</v>
      </c>
      <c r="BM54" s="13">
        <v>4.817857</v>
      </c>
      <c r="BN54" s="13">
        <v>4.107142</v>
      </c>
    </row>
    <row r="55" spans="1:66" ht="12.75">
      <c r="A55" s="6" t="s">
        <v>166</v>
      </c>
      <c r="B55" s="6" t="s">
        <v>167</v>
      </c>
      <c r="C55" s="6" t="s">
        <v>54</v>
      </c>
      <c r="D55" s="6" t="s">
        <v>70</v>
      </c>
      <c r="E55" s="6">
        <v>0</v>
      </c>
      <c r="F55" s="6">
        <v>1</v>
      </c>
      <c r="G55" s="6">
        <v>0</v>
      </c>
      <c r="H55" s="6">
        <v>0</v>
      </c>
      <c r="I55" s="6">
        <v>0</v>
      </c>
      <c r="J55" s="6" t="s">
        <v>27</v>
      </c>
      <c r="K55" s="22">
        <v>1.5</v>
      </c>
      <c r="L55" s="22">
        <v>1.5</v>
      </c>
      <c r="M55" s="6">
        <v>0.145</v>
      </c>
      <c r="N55" s="6">
        <v>1</v>
      </c>
      <c r="O55" s="6">
        <v>0</v>
      </c>
      <c r="P55" s="22">
        <v>14.7</v>
      </c>
      <c r="Q55" s="22">
        <v>45.2</v>
      </c>
      <c r="R55" s="22">
        <v>45.17967716911251</v>
      </c>
      <c r="S55" s="6" t="s">
        <v>43</v>
      </c>
      <c r="T55" s="16">
        <v>2</v>
      </c>
      <c r="U55" s="8">
        <v>0.145</v>
      </c>
      <c r="V55" s="23">
        <v>1</v>
      </c>
      <c r="W55" s="15">
        <v>64.98796955792763</v>
      </c>
      <c r="X55" s="6">
        <v>7.771</v>
      </c>
      <c r="Y55" s="6">
        <v>1</v>
      </c>
      <c r="AB55" s="6">
        <v>1</v>
      </c>
      <c r="AC55" s="6">
        <v>0</v>
      </c>
      <c r="AD55" s="6">
        <v>1</v>
      </c>
      <c r="AE55" s="6">
        <v>1</v>
      </c>
      <c r="AF55" s="6">
        <v>1</v>
      </c>
      <c r="AG55" s="6">
        <v>0</v>
      </c>
      <c r="AH55" s="6">
        <v>1</v>
      </c>
      <c r="AI55" s="6">
        <v>0</v>
      </c>
      <c r="AJ55" s="6">
        <v>0</v>
      </c>
      <c r="AK55" s="6">
        <v>1</v>
      </c>
      <c r="AL55" s="6">
        <v>1</v>
      </c>
      <c r="AM55" s="6">
        <v>1</v>
      </c>
      <c r="AN55" s="6">
        <v>0</v>
      </c>
      <c r="AO55" s="6">
        <v>0</v>
      </c>
      <c r="AP55" s="6">
        <v>1</v>
      </c>
      <c r="AQ55" s="6">
        <v>1</v>
      </c>
      <c r="AS55" s="6">
        <v>0</v>
      </c>
      <c r="AT55" s="6">
        <v>0</v>
      </c>
      <c r="AU55" s="6">
        <v>1</v>
      </c>
      <c r="AV55" s="6">
        <v>0</v>
      </c>
      <c r="AW55" s="3">
        <v>0.47</v>
      </c>
      <c r="AX55" s="13">
        <v>-0.068</v>
      </c>
      <c r="AY55" s="6">
        <v>21.945</v>
      </c>
      <c r="AZ55" s="3">
        <v>8.24</v>
      </c>
      <c r="BA55" s="13">
        <v>5.598422</v>
      </c>
      <c r="BB55" s="6">
        <v>2</v>
      </c>
      <c r="BC55" s="6">
        <v>1</v>
      </c>
      <c r="BF55" s="22">
        <v>4.7</v>
      </c>
      <c r="BG55" s="22">
        <v>3.7</v>
      </c>
      <c r="BH55" s="22">
        <v>4.3</v>
      </c>
      <c r="BI55" s="22">
        <v>5.8</v>
      </c>
      <c r="BJ55" s="22">
        <v>4.2</v>
      </c>
      <c r="BK55" s="13">
        <v>42.36111</v>
      </c>
      <c r="BN55" s="13">
        <v>7.222222</v>
      </c>
    </row>
    <row r="56" spans="1:67" ht="12.75">
      <c r="A56" s="6" t="s">
        <v>168</v>
      </c>
      <c r="B56" s="6" t="s">
        <v>169</v>
      </c>
      <c r="C56" s="6" t="s">
        <v>69</v>
      </c>
      <c r="D56" s="6" t="s">
        <v>58</v>
      </c>
      <c r="E56" s="6">
        <v>1</v>
      </c>
      <c r="F56" s="6">
        <v>0</v>
      </c>
      <c r="G56" s="6">
        <v>1</v>
      </c>
      <c r="H56" s="6">
        <v>0</v>
      </c>
      <c r="I56" s="6">
        <v>0</v>
      </c>
      <c r="J56" s="6" t="s">
        <v>43</v>
      </c>
      <c r="K56" s="22">
        <v>1.42</v>
      </c>
      <c r="L56" s="22">
        <v>1.6666666666666667</v>
      </c>
      <c r="M56" s="6">
        <v>0.01</v>
      </c>
      <c r="N56" s="6">
        <v>1</v>
      </c>
      <c r="O56" s="6">
        <v>1</v>
      </c>
      <c r="P56" s="22">
        <v>3</v>
      </c>
      <c r="Q56" s="22">
        <v>94.9</v>
      </c>
      <c r="R56" s="22">
        <v>94.93997789504927</v>
      </c>
      <c r="S56" s="6" t="s">
        <v>43</v>
      </c>
      <c r="T56" s="16">
        <f>1.66666666666667-6/12</f>
        <v>1.16666666666667</v>
      </c>
      <c r="U56" s="8">
        <v>0.01</v>
      </c>
      <c r="V56" s="23">
        <v>1</v>
      </c>
      <c r="W56" s="15">
        <v>95.64415452567322</v>
      </c>
      <c r="X56" s="6">
        <v>10.364</v>
      </c>
      <c r="Y56" s="6">
        <v>0</v>
      </c>
      <c r="AB56" s="6">
        <v>0</v>
      </c>
      <c r="AC56" s="6">
        <v>1</v>
      </c>
      <c r="AD56" s="6">
        <v>1</v>
      </c>
      <c r="AE56" s="6">
        <v>0</v>
      </c>
      <c r="AF56" s="6">
        <v>1</v>
      </c>
      <c r="AG56" s="6">
        <v>1</v>
      </c>
      <c r="AH56" s="6">
        <v>1</v>
      </c>
      <c r="AI56" s="6">
        <v>1</v>
      </c>
      <c r="AJ56" s="6">
        <v>0</v>
      </c>
      <c r="AK56" s="6">
        <v>1</v>
      </c>
      <c r="AL56" s="6">
        <v>1</v>
      </c>
      <c r="AM56" s="6">
        <v>0</v>
      </c>
      <c r="AN56" s="6">
        <v>0</v>
      </c>
      <c r="AO56" s="6">
        <v>0</v>
      </c>
      <c r="AP56" s="6">
        <v>1</v>
      </c>
      <c r="AQ56" s="6">
        <v>0</v>
      </c>
      <c r="AR56" s="6">
        <v>0</v>
      </c>
      <c r="AS56" s="6">
        <v>0</v>
      </c>
      <c r="AT56" s="6">
        <v>0</v>
      </c>
      <c r="AU56" s="6">
        <v>0</v>
      </c>
      <c r="AV56" s="6">
        <v>1</v>
      </c>
      <c r="AW56" s="3">
        <v>1.42</v>
      </c>
      <c r="AX56" s="13">
        <v>1.726</v>
      </c>
      <c r="AY56" s="6">
        <v>26.69</v>
      </c>
      <c r="AZ56" s="3">
        <v>3.42</v>
      </c>
      <c r="BA56" s="13">
        <v>3.871201</v>
      </c>
      <c r="BB56" s="6">
        <v>3</v>
      </c>
      <c r="BC56" s="6">
        <v>1</v>
      </c>
      <c r="BD56" s="22">
        <v>2.4</v>
      </c>
      <c r="BE56" s="22">
        <v>84.2</v>
      </c>
      <c r="BF56" s="22">
        <v>6.3</v>
      </c>
      <c r="BG56" s="22">
        <v>4.4</v>
      </c>
      <c r="BH56" s="22">
        <v>3.6</v>
      </c>
      <c r="BI56" s="22">
        <v>6.6</v>
      </c>
      <c r="BJ56" s="22">
        <v>5.8</v>
      </c>
      <c r="BK56" s="13">
        <v>61.11111</v>
      </c>
      <c r="BL56" s="13">
        <v>6.775</v>
      </c>
      <c r="BM56" s="13">
        <v>8.489583</v>
      </c>
      <c r="BN56" s="13">
        <v>10</v>
      </c>
      <c r="BO56" s="3">
        <v>3.4</v>
      </c>
    </row>
    <row r="57" spans="1:67" ht="12.75">
      <c r="A57" s="6" t="s">
        <v>170</v>
      </c>
      <c r="B57" s="6" t="s">
        <v>171</v>
      </c>
      <c r="C57" s="6" t="s">
        <v>69</v>
      </c>
      <c r="D57" s="6" t="s">
        <v>70</v>
      </c>
      <c r="E57" s="6">
        <v>0</v>
      </c>
      <c r="F57" s="6">
        <v>1</v>
      </c>
      <c r="G57" s="6">
        <v>0</v>
      </c>
      <c r="H57" s="6">
        <v>0</v>
      </c>
      <c r="I57" s="6">
        <v>0</v>
      </c>
      <c r="J57" s="6" t="s">
        <v>66</v>
      </c>
      <c r="K57" s="22">
        <v>0.67</v>
      </c>
      <c r="L57" s="22">
        <v>2</v>
      </c>
      <c r="M57" s="6">
        <v>0.035</v>
      </c>
      <c r="N57" s="6">
        <v>1</v>
      </c>
      <c r="O57" s="6">
        <v>1</v>
      </c>
      <c r="P57" s="22">
        <v>9.78</v>
      </c>
      <c r="Q57" s="22">
        <v>90.7</v>
      </c>
      <c r="R57" s="22">
        <v>90.67809769409195</v>
      </c>
      <c r="S57" s="6" t="s">
        <v>66</v>
      </c>
      <c r="T57" s="16">
        <v>0.6666666666666666</v>
      </c>
      <c r="U57" s="8">
        <v>0.035</v>
      </c>
      <c r="V57" s="23">
        <v>1</v>
      </c>
      <c r="W57" s="15">
        <v>90.67809769409195</v>
      </c>
      <c r="X57" s="6">
        <v>9.919</v>
      </c>
      <c r="Y57" s="6">
        <v>1</v>
      </c>
      <c r="Z57" s="6">
        <v>1</v>
      </c>
      <c r="AA57" s="6">
        <v>1</v>
      </c>
      <c r="AB57" s="6">
        <v>1</v>
      </c>
      <c r="AC57" s="6">
        <v>0</v>
      </c>
      <c r="AD57" s="6">
        <v>1</v>
      </c>
      <c r="AE57" s="6">
        <v>0</v>
      </c>
      <c r="AF57" s="6">
        <v>0</v>
      </c>
      <c r="AG57" s="6">
        <v>0</v>
      </c>
      <c r="AH57" s="6">
        <v>0</v>
      </c>
      <c r="AI57" s="6">
        <v>0</v>
      </c>
      <c r="AJ57" s="6">
        <v>0</v>
      </c>
      <c r="AK57" s="6">
        <v>0</v>
      </c>
      <c r="AL57" s="6">
        <v>1</v>
      </c>
      <c r="AM57" s="6">
        <v>0</v>
      </c>
      <c r="AN57" s="6">
        <v>0</v>
      </c>
      <c r="AO57" s="6">
        <v>0</v>
      </c>
      <c r="AP57" s="6">
        <v>1</v>
      </c>
      <c r="AQ57" s="6">
        <v>1</v>
      </c>
      <c r="AR57" s="6">
        <v>1</v>
      </c>
      <c r="AS57" s="6">
        <v>0</v>
      </c>
      <c r="AT57" s="6">
        <v>0</v>
      </c>
      <c r="AU57" s="6">
        <v>0</v>
      </c>
      <c r="AV57" s="6">
        <v>1</v>
      </c>
      <c r="AW57" s="3">
        <v>1.17</v>
      </c>
      <c r="AX57" s="13">
        <v>1.291</v>
      </c>
      <c r="AY57" s="6">
        <v>24.703</v>
      </c>
      <c r="AZ57" s="3">
        <v>2.17</v>
      </c>
      <c r="BA57" s="13">
        <v>3.912023</v>
      </c>
      <c r="BB57" s="6">
        <v>4</v>
      </c>
      <c r="BC57" s="6">
        <v>1</v>
      </c>
      <c r="BF57" s="22">
        <v>6.1</v>
      </c>
      <c r="BG57" s="22">
        <v>4.6</v>
      </c>
      <c r="BH57" s="22">
        <v>5</v>
      </c>
      <c r="BI57" s="22">
        <v>6.7</v>
      </c>
      <c r="BJ57" s="22">
        <v>5.8</v>
      </c>
      <c r="BK57" s="13">
        <v>31.25</v>
      </c>
      <c r="BN57" s="13">
        <v>10</v>
      </c>
      <c r="BO57" s="3">
        <v>5</v>
      </c>
    </row>
    <row r="58" spans="1:67" ht="12.75">
      <c r="A58" s="6" t="s">
        <v>172</v>
      </c>
      <c r="B58" s="6" t="s">
        <v>173</v>
      </c>
      <c r="C58" s="6" t="s">
        <v>69</v>
      </c>
      <c r="D58" s="6" t="s">
        <v>101</v>
      </c>
      <c r="E58" s="6">
        <v>1</v>
      </c>
      <c r="F58" s="6">
        <v>0</v>
      </c>
      <c r="G58" s="6">
        <v>0</v>
      </c>
      <c r="H58" s="6">
        <v>0</v>
      </c>
      <c r="I58" s="6">
        <v>1</v>
      </c>
      <c r="J58" s="6" t="s">
        <v>27</v>
      </c>
      <c r="K58" s="22">
        <v>0.92</v>
      </c>
      <c r="L58" s="22">
        <v>0.9166666666666666</v>
      </c>
      <c r="M58" s="6">
        <v>0.01</v>
      </c>
      <c r="N58" s="6">
        <v>1</v>
      </c>
      <c r="O58" s="6">
        <v>1</v>
      </c>
      <c r="P58" s="22">
        <v>8.54</v>
      </c>
      <c r="Q58" s="22">
        <v>91.8</v>
      </c>
      <c r="R58" s="22">
        <v>91.83950512871824</v>
      </c>
      <c r="S58" s="6" t="s">
        <v>43</v>
      </c>
      <c r="T58" s="16">
        <f>((6+24)/2)/12</f>
        <v>1.25</v>
      </c>
      <c r="U58" s="8">
        <v>0.01</v>
      </c>
      <c r="V58" s="23">
        <v>1</v>
      </c>
      <c r="W58" s="15">
        <v>89.36612591384164</v>
      </c>
      <c r="X58" s="6">
        <v>10.86</v>
      </c>
      <c r="Y58" s="6">
        <v>0</v>
      </c>
      <c r="AB58" s="6">
        <v>0</v>
      </c>
      <c r="AC58" s="6">
        <v>1</v>
      </c>
      <c r="AD58" s="6">
        <v>1</v>
      </c>
      <c r="AE58" s="6">
        <v>0</v>
      </c>
      <c r="AF58" s="6">
        <v>0</v>
      </c>
      <c r="AG58" s="6">
        <v>0</v>
      </c>
      <c r="AH58" s="6">
        <v>1</v>
      </c>
      <c r="AI58" s="6">
        <v>0</v>
      </c>
      <c r="AJ58" s="6">
        <v>0</v>
      </c>
      <c r="AK58" s="6">
        <v>1</v>
      </c>
      <c r="AL58" s="6">
        <v>1</v>
      </c>
      <c r="AM58" s="6">
        <v>0</v>
      </c>
      <c r="AN58" s="6">
        <v>0</v>
      </c>
      <c r="AO58" s="6">
        <v>1</v>
      </c>
      <c r="AP58" s="6">
        <v>0</v>
      </c>
      <c r="AQ58" s="6">
        <v>0</v>
      </c>
      <c r="AR58" s="6">
        <v>0</v>
      </c>
      <c r="AS58" s="6">
        <v>0</v>
      </c>
      <c r="AT58" s="6">
        <v>0</v>
      </c>
      <c r="AU58" s="6">
        <v>1</v>
      </c>
      <c r="AV58" s="6">
        <v>1</v>
      </c>
      <c r="AW58" s="3">
        <v>0.83</v>
      </c>
      <c r="AX58" s="13">
        <v>2.489</v>
      </c>
      <c r="AY58" s="6">
        <v>25.804</v>
      </c>
      <c r="AZ58" s="3">
        <v>4.86</v>
      </c>
      <c r="BA58" s="13">
        <v>4.465908</v>
      </c>
      <c r="BB58" s="6">
        <v>2</v>
      </c>
      <c r="BC58" s="6">
        <v>1</v>
      </c>
      <c r="BD58" s="22">
        <v>2.2</v>
      </c>
      <c r="BE58" s="22">
        <v>63.3</v>
      </c>
      <c r="BF58" s="22">
        <v>5.8</v>
      </c>
      <c r="BG58" s="22">
        <v>4.7</v>
      </c>
      <c r="BH58" s="22">
        <v>4.2</v>
      </c>
      <c r="BI58" s="22">
        <v>6</v>
      </c>
      <c r="BJ58" s="22">
        <v>4.9</v>
      </c>
      <c r="BK58" s="13">
        <v>47.91667</v>
      </c>
      <c r="BL58" s="13">
        <v>6.517708</v>
      </c>
      <c r="BM58" s="13">
        <v>7.54375</v>
      </c>
      <c r="BN58" s="13">
        <v>10</v>
      </c>
      <c r="BO58" s="3">
        <v>3.96</v>
      </c>
    </row>
    <row r="59" spans="1:66" ht="12.75">
      <c r="A59" s="6" t="s">
        <v>174</v>
      </c>
      <c r="B59" s="6" t="s">
        <v>175</v>
      </c>
      <c r="C59" s="6" t="s">
        <v>63</v>
      </c>
      <c r="D59" s="6" t="s">
        <v>58</v>
      </c>
      <c r="E59" s="6">
        <v>1</v>
      </c>
      <c r="F59" s="6">
        <v>0</v>
      </c>
      <c r="G59" s="6">
        <v>1</v>
      </c>
      <c r="H59" s="6">
        <v>0</v>
      </c>
      <c r="I59" s="6">
        <v>0</v>
      </c>
      <c r="J59" s="6" t="s">
        <v>66</v>
      </c>
      <c r="K59" s="22">
        <v>2.75</v>
      </c>
      <c r="L59" s="22">
        <v>4</v>
      </c>
      <c r="M59" s="6">
        <v>0.035</v>
      </c>
      <c r="N59" s="6">
        <v>4</v>
      </c>
      <c r="O59" s="6">
        <v>0</v>
      </c>
      <c r="P59" s="22">
        <v>8.23</v>
      </c>
      <c r="Q59" s="22">
        <v>53.5</v>
      </c>
      <c r="R59" s="22">
        <v>33.2238419449503</v>
      </c>
      <c r="S59" s="6" t="s">
        <v>66</v>
      </c>
      <c r="T59" s="19">
        <v>2.75</v>
      </c>
      <c r="U59" s="8">
        <v>0.035</v>
      </c>
      <c r="V59" s="23">
        <v>1</v>
      </c>
      <c r="W59" s="15">
        <v>77.62955805539234</v>
      </c>
      <c r="X59" s="6">
        <v>8.973</v>
      </c>
      <c r="Y59" s="6">
        <v>0</v>
      </c>
      <c r="Z59" s="6">
        <v>0</v>
      </c>
      <c r="AA59" s="6">
        <v>0</v>
      </c>
      <c r="AB59" s="6">
        <v>1</v>
      </c>
      <c r="AC59" s="6">
        <v>0</v>
      </c>
      <c r="AD59" s="6">
        <v>1</v>
      </c>
      <c r="AE59" s="6">
        <v>0</v>
      </c>
      <c r="AF59" s="6">
        <v>1</v>
      </c>
      <c r="AG59" s="6">
        <v>0</v>
      </c>
      <c r="AH59" s="6">
        <v>1</v>
      </c>
      <c r="AI59" s="6">
        <v>1</v>
      </c>
      <c r="AJ59" s="6">
        <v>0</v>
      </c>
      <c r="AK59" s="6">
        <v>0</v>
      </c>
      <c r="AL59" s="6">
        <v>0</v>
      </c>
      <c r="AM59" s="6">
        <v>0</v>
      </c>
      <c r="AN59" s="6">
        <v>0</v>
      </c>
      <c r="AO59" s="6">
        <v>0</v>
      </c>
      <c r="AP59" s="6">
        <v>1</v>
      </c>
      <c r="AQ59" s="6">
        <v>0</v>
      </c>
      <c r="AR59" s="6">
        <v>0</v>
      </c>
      <c r="AS59" s="6">
        <v>1</v>
      </c>
      <c r="AT59" s="6">
        <v>0</v>
      </c>
      <c r="AU59" s="6">
        <v>0</v>
      </c>
      <c r="AV59" s="6">
        <v>1</v>
      </c>
      <c r="AW59" s="3">
        <v>0.4</v>
      </c>
      <c r="AX59" s="13">
        <v>2.063</v>
      </c>
      <c r="AY59" s="6">
        <v>23.528</v>
      </c>
      <c r="AZ59" s="3">
        <v>5.94</v>
      </c>
      <c r="BA59" s="13">
        <v>6.120297</v>
      </c>
      <c r="BB59" s="6">
        <v>0</v>
      </c>
      <c r="BC59" s="6">
        <v>0</v>
      </c>
      <c r="BD59" s="22">
        <v>11.3</v>
      </c>
      <c r="BE59" s="22">
        <v>29.2</v>
      </c>
      <c r="BK59" s="13">
        <v>51.38889</v>
      </c>
      <c r="BN59" s="13">
        <v>5</v>
      </c>
    </row>
    <row r="60" spans="1:66" ht="12.75">
      <c r="A60" s="6" t="s">
        <v>176</v>
      </c>
      <c r="B60" s="6" t="s">
        <v>177</v>
      </c>
      <c r="C60" s="6" t="s">
        <v>63</v>
      </c>
      <c r="D60" s="6" t="s">
        <v>58</v>
      </c>
      <c r="E60" s="6">
        <v>1</v>
      </c>
      <c r="F60" s="6">
        <v>0</v>
      </c>
      <c r="G60" s="6">
        <v>1</v>
      </c>
      <c r="H60" s="6">
        <v>0</v>
      </c>
      <c r="I60" s="6">
        <v>0</v>
      </c>
      <c r="J60" s="6" t="s">
        <v>66</v>
      </c>
      <c r="K60" s="22">
        <v>2</v>
      </c>
      <c r="L60" s="22">
        <v>2.5</v>
      </c>
      <c r="M60" s="6">
        <v>0.18</v>
      </c>
      <c r="N60" s="6">
        <v>1</v>
      </c>
      <c r="O60" s="6">
        <v>0</v>
      </c>
      <c r="P60" s="22">
        <v>9.93</v>
      </c>
      <c r="Q60" s="22">
        <v>43</v>
      </c>
      <c r="R60" s="22">
        <v>43.03386915500359</v>
      </c>
      <c r="S60" s="6" t="s">
        <v>66</v>
      </c>
      <c r="T60" s="19">
        <v>2</v>
      </c>
      <c r="U60" s="10">
        <v>0.18</v>
      </c>
      <c r="V60" s="23">
        <v>1</v>
      </c>
      <c r="W60" s="15">
        <v>67.86110135981336</v>
      </c>
      <c r="X60" s="6">
        <v>8.401</v>
      </c>
      <c r="Y60" s="6">
        <v>1</v>
      </c>
      <c r="Z60" s="6">
        <v>0</v>
      </c>
      <c r="AA60" s="6">
        <v>0</v>
      </c>
      <c r="AB60" s="6">
        <v>0</v>
      </c>
      <c r="AC60" s="6">
        <v>0</v>
      </c>
      <c r="AD60" s="6">
        <v>1</v>
      </c>
      <c r="AE60" s="6">
        <v>1</v>
      </c>
      <c r="AF60" s="6">
        <v>1</v>
      </c>
      <c r="AG60" s="6">
        <v>0</v>
      </c>
      <c r="AH60" s="6">
        <v>1</v>
      </c>
      <c r="AI60" s="6">
        <v>1</v>
      </c>
      <c r="AJ60" s="6">
        <v>0</v>
      </c>
      <c r="AK60" s="6">
        <v>0</v>
      </c>
      <c r="AL60" s="6">
        <v>0</v>
      </c>
      <c r="AM60" s="6">
        <v>1</v>
      </c>
      <c r="AN60" s="6">
        <v>1</v>
      </c>
      <c r="AO60" s="6">
        <v>0</v>
      </c>
      <c r="AP60" s="6">
        <v>0</v>
      </c>
      <c r="AQ60" s="6">
        <v>0</v>
      </c>
      <c r="AR60" s="6">
        <v>1</v>
      </c>
      <c r="AS60" s="6">
        <v>0</v>
      </c>
      <c r="AT60" s="6">
        <v>0</v>
      </c>
      <c r="AU60" s="6">
        <v>0</v>
      </c>
      <c r="AV60" s="6">
        <v>1</v>
      </c>
      <c r="AW60" s="3">
        <v>0.92</v>
      </c>
      <c r="AX60" s="13">
        <v>1.358</v>
      </c>
      <c r="AY60" s="6">
        <v>23.11</v>
      </c>
      <c r="AZ60" s="3">
        <v>0.55</v>
      </c>
      <c r="BA60" s="13">
        <v>5.872118</v>
      </c>
      <c r="BB60" s="6">
        <v>4</v>
      </c>
      <c r="BC60" s="6">
        <v>1</v>
      </c>
      <c r="BF60" s="22">
        <v>3.2</v>
      </c>
      <c r="BG60" s="22">
        <v>3.9</v>
      </c>
      <c r="BH60" s="22">
        <v>3.5</v>
      </c>
      <c r="BI60" s="22">
        <v>6.1</v>
      </c>
      <c r="BJ60" s="22">
        <v>4.9</v>
      </c>
      <c r="BK60" s="13">
        <v>81.94444</v>
      </c>
      <c r="BN60" s="13">
        <v>3.511905</v>
      </c>
    </row>
    <row r="61" spans="1:66" ht="12.75">
      <c r="A61" s="6" t="s">
        <v>178</v>
      </c>
      <c r="B61" s="6" t="s">
        <v>179</v>
      </c>
      <c r="C61" s="6" t="s">
        <v>54</v>
      </c>
      <c r="D61" s="6" t="s">
        <v>58</v>
      </c>
      <c r="E61" s="6">
        <v>1</v>
      </c>
      <c r="F61" s="6">
        <v>0</v>
      </c>
      <c r="G61" s="6">
        <v>1</v>
      </c>
      <c r="H61" s="6">
        <v>0</v>
      </c>
      <c r="I61" s="6">
        <v>0</v>
      </c>
      <c r="J61" s="6" t="s">
        <v>66</v>
      </c>
      <c r="K61" s="22">
        <v>3.92</v>
      </c>
      <c r="L61" s="22">
        <v>3.9166666666666665</v>
      </c>
      <c r="M61" s="6">
        <v>0.09</v>
      </c>
      <c r="N61" s="6">
        <v>2</v>
      </c>
      <c r="O61" s="6">
        <v>0</v>
      </c>
      <c r="P61" s="22">
        <v>49.99</v>
      </c>
      <c r="Q61" s="22">
        <v>12.5</v>
      </c>
      <c r="R61" s="22">
        <v>10.750138107317131</v>
      </c>
      <c r="S61" s="6" t="s">
        <v>66</v>
      </c>
      <c r="T61" s="16">
        <v>3.9166666666666665</v>
      </c>
      <c r="U61" s="8">
        <v>0.09</v>
      </c>
      <c r="V61" s="23">
        <v>1</v>
      </c>
      <c r="W61" s="15">
        <v>18.598147676157012</v>
      </c>
      <c r="X61" s="6">
        <v>7.065</v>
      </c>
      <c r="Y61" s="6">
        <v>1</v>
      </c>
      <c r="AC61" s="6">
        <v>0</v>
      </c>
      <c r="AD61" s="6">
        <v>0</v>
      </c>
      <c r="AE61" s="6">
        <v>0</v>
      </c>
      <c r="AF61" s="6">
        <v>0</v>
      </c>
      <c r="AG61" s="6">
        <v>0</v>
      </c>
      <c r="AH61" s="6">
        <v>1</v>
      </c>
      <c r="AI61" s="6">
        <v>0</v>
      </c>
      <c r="AJ61" s="6">
        <v>0</v>
      </c>
      <c r="AK61" s="6">
        <v>0</v>
      </c>
      <c r="AL61" s="6">
        <v>0</v>
      </c>
      <c r="AM61" s="6">
        <v>0</v>
      </c>
      <c r="AN61" s="6">
        <v>1</v>
      </c>
      <c r="AO61" s="6">
        <v>1</v>
      </c>
      <c r="AP61" s="6">
        <v>0</v>
      </c>
      <c r="AQ61" s="6">
        <v>0</v>
      </c>
      <c r="AR61" s="6">
        <v>1</v>
      </c>
      <c r="AS61" s="6">
        <v>0</v>
      </c>
      <c r="AT61" s="6">
        <v>0</v>
      </c>
      <c r="AU61" s="6">
        <v>1</v>
      </c>
      <c r="AV61" s="6">
        <v>0</v>
      </c>
      <c r="AW61" s="3">
        <v>0.24</v>
      </c>
      <c r="AX61" s="13">
        <v>0.718</v>
      </c>
      <c r="AY61" s="6">
        <v>22.76</v>
      </c>
      <c r="AZ61" s="3">
        <v>10.17</v>
      </c>
      <c r="BA61" s="13">
        <v>5.652489</v>
      </c>
      <c r="BB61" s="6">
        <v>1</v>
      </c>
      <c r="BC61" s="6">
        <v>1</v>
      </c>
      <c r="BD61" s="22">
        <v>20.6</v>
      </c>
      <c r="BF61" s="22">
        <v>3.3</v>
      </c>
      <c r="BG61" s="22">
        <v>2.2</v>
      </c>
      <c r="BH61" s="22">
        <v>2.5</v>
      </c>
      <c r="BI61" s="22">
        <v>4.1</v>
      </c>
      <c r="BJ61" s="22">
        <v>2.9</v>
      </c>
      <c r="BK61" s="13">
        <v>78.47222</v>
      </c>
      <c r="BN61" s="13">
        <v>2.142857</v>
      </c>
    </row>
    <row r="62" spans="1:67" ht="12.75">
      <c r="A62" s="6" t="s">
        <v>180</v>
      </c>
      <c r="B62" s="6" t="s">
        <v>181</v>
      </c>
      <c r="C62" s="6" t="s">
        <v>54</v>
      </c>
      <c r="D62" s="6" t="s">
        <v>58</v>
      </c>
      <c r="E62" s="6">
        <v>1</v>
      </c>
      <c r="F62" s="6">
        <v>0</v>
      </c>
      <c r="G62" s="6">
        <v>1</v>
      </c>
      <c r="H62" s="6">
        <v>0</v>
      </c>
      <c r="I62" s="6">
        <v>0</v>
      </c>
      <c r="J62" s="6" t="s">
        <v>27</v>
      </c>
      <c r="K62" s="22">
        <v>3.08</v>
      </c>
      <c r="L62" s="22">
        <v>3.0833333333333335</v>
      </c>
      <c r="M62" s="6">
        <v>0.07</v>
      </c>
      <c r="N62" s="6">
        <v>3</v>
      </c>
      <c r="O62" s="6">
        <v>0</v>
      </c>
      <c r="P62" s="22">
        <v>14.21</v>
      </c>
      <c r="Q62" s="22">
        <v>41.8</v>
      </c>
      <c r="R62" s="22">
        <v>30.671883402257546</v>
      </c>
      <c r="S62" s="6" t="s">
        <v>27</v>
      </c>
      <c r="T62" s="16">
        <v>3.0833333333333335</v>
      </c>
      <c r="U62" s="8">
        <v>0.07</v>
      </c>
      <c r="V62" s="23">
        <v>1</v>
      </c>
      <c r="W62" s="15">
        <v>61.742102952596355</v>
      </c>
      <c r="X62" s="6">
        <v>7.766</v>
      </c>
      <c r="Y62" s="6">
        <v>0</v>
      </c>
      <c r="AB62" s="6">
        <v>0</v>
      </c>
      <c r="AC62" s="6">
        <v>1</v>
      </c>
      <c r="AD62" s="6">
        <v>1</v>
      </c>
      <c r="AE62" s="6">
        <v>1</v>
      </c>
      <c r="AF62" s="6">
        <v>1</v>
      </c>
      <c r="AG62" s="6">
        <v>1</v>
      </c>
      <c r="AH62" s="6">
        <v>1</v>
      </c>
      <c r="AI62" s="6">
        <v>1</v>
      </c>
      <c r="AJ62" s="6">
        <v>0</v>
      </c>
      <c r="AK62" s="6">
        <v>1</v>
      </c>
      <c r="AL62" s="6">
        <v>0</v>
      </c>
      <c r="AM62" s="6">
        <v>0</v>
      </c>
      <c r="AN62" s="6">
        <v>0</v>
      </c>
      <c r="AO62" s="6">
        <v>0</v>
      </c>
      <c r="AP62" s="6">
        <v>1</v>
      </c>
      <c r="AQ62" s="6">
        <v>1</v>
      </c>
      <c r="AR62" s="6">
        <v>1</v>
      </c>
      <c r="AS62" s="6">
        <v>0</v>
      </c>
      <c r="AT62" s="6">
        <v>0</v>
      </c>
      <c r="AU62" s="6">
        <v>0</v>
      </c>
      <c r="AV62" s="6">
        <v>1</v>
      </c>
      <c r="AW62" s="3">
        <v>0.25</v>
      </c>
      <c r="AX62" s="13">
        <v>-0.037</v>
      </c>
      <c r="AY62" s="6">
        <v>24.711</v>
      </c>
      <c r="AZ62" s="3">
        <v>2.36</v>
      </c>
      <c r="BA62" s="13">
        <v>6.089045</v>
      </c>
      <c r="BB62" s="6">
        <v>0</v>
      </c>
      <c r="BC62" s="6">
        <v>1</v>
      </c>
      <c r="BD62" s="22">
        <v>5.8</v>
      </c>
      <c r="BE62" s="22">
        <v>23.3</v>
      </c>
      <c r="BF62" s="22">
        <v>4.7</v>
      </c>
      <c r="BG62" s="22">
        <v>2.6</v>
      </c>
      <c r="BH62" s="22">
        <v>4.1</v>
      </c>
      <c r="BI62" s="22">
        <v>5.3</v>
      </c>
      <c r="BJ62" s="22">
        <v>3.8</v>
      </c>
      <c r="BK62" s="13">
        <v>81.94444</v>
      </c>
      <c r="BL62" s="13">
        <v>3.380208</v>
      </c>
      <c r="BM62" s="13">
        <v>3.925</v>
      </c>
      <c r="BN62" s="13">
        <v>4.702381</v>
      </c>
      <c r="BO62" s="3">
        <v>2.66</v>
      </c>
    </row>
    <row r="63" spans="1:67" ht="12.75">
      <c r="A63" s="6" t="s">
        <v>182</v>
      </c>
      <c r="B63" s="6" t="s">
        <v>183</v>
      </c>
      <c r="C63" s="6" t="s">
        <v>54</v>
      </c>
      <c r="D63" s="6" t="s">
        <v>70</v>
      </c>
      <c r="E63" s="6">
        <v>0</v>
      </c>
      <c r="F63" s="6">
        <v>1</v>
      </c>
      <c r="G63" s="6">
        <v>0</v>
      </c>
      <c r="H63" s="6">
        <v>0</v>
      </c>
      <c r="I63" s="6">
        <v>0</v>
      </c>
      <c r="J63" s="6" t="s">
        <v>27</v>
      </c>
      <c r="K63" s="22">
        <v>5.67</v>
      </c>
      <c r="L63" s="22">
        <v>5.666666666666667</v>
      </c>
      <c r="M63" s="6">
        <v>0.38</v>
      </c>
      <c r="N63" s="6">
        <v>1</v>
      </c>
      <c r="O63" s="6">
        <v>0</v>
      </c>
      <c r="P63" s="22">
        <v>11.2</v>
      </c>
      <c r="Q63" s="22">
        <v>17.5</v>
      </c>
      <c r="R63" s="22">
        <v>17.534343785596064</v>
      </c>
      <c r="S63" s="6" t="s">
        <v>66</v>
      </c>
      <c r="T63" s="16">
        <v>10</v>
      </c>
      <c r="U63" s="8">
        <v>0.45</v>
      </c>
      <c r="V63" s="23">
        <v>1</v>
      </c>
      <c r="W63" s="15">
        <v>19.024568578787125</v>
      </c>
      <c r="X63" s="6">
        <v>7.065</v>
      </c>
      <c r="Y63" s="6">
        <v>1</v>
      </c>
      <c r="AB63" s="6">
        <v>0</v>
      </c>
      <c r="AC63" s="6">
        <v>0</v>
      </c>
      <c r="AD63" s="6">
        <v>1</v>
      </c>
      <c r="AE63" s="6">
        <v>0</v>
      </c>
      <c r="AF63" s="6">
        <v>1</v>
      </c>
      <c r="AG63" s="6">
        <v>0</v>
      </c>
      <c r="AH63" s="6">
        <v>1</v>
      </c>
      <c r="AI63" s="6">
        <v>1</v>
      </c>
      <c r="AJ63" s="6">
        <v>0</v>
      </c>
      <c r="AK63" s="6">
        <v>0</v>
      </c>
      <c r="AL63" s="6">
        <v>0</v>
      </c>
      <c r="AM63" s="6">
        <v>0</v>
      </c>
      <c r="AN63" s="6">
        <v>1</v>
      </c>
      <c r="AO63" s="6">
        <v>0</v>
      </c>
      <c r="AP63" s="6">
        <v>1</v>
      </c>
      <c r="AQ63" s="6">
        <v>1</v>
      </c>
      <c r="AR63" s="6">
        <v>0</v>
      </c>
      <c r="AS63" s="6">
        <v>1</v>
      </c>
      <c r="AT63" s="6">
        <v>0</v>
      </c>
      <c r="AU63" s="6">
        <v>1</v>
      </c>
      <c r="AV63" s="6">
        <v>0</v>
      </c>
      <c r="AW63" s="3">
        <v>0.41</v>
      </c>
      <c r="AX63" s="13">
        <v>0.443</v>
      </c>
      <c r="AY63" s="6">
        <v>25.087</v>
      </c>
      <c r="AZ63" s="3">
        <v>5.59</v>
      </c>
      <c r="BA63" s="13">
        <v>5.940171</v>
      </c>
      <c r="BB63" s="6">
        <v>1</v>
      </c>
      <c r="BC63" s="6">
        <v>1</v>
      </c>
      <c r="BD63" s="22">
        <v>15.2</v>
      </c>
      <c r="BE63" s="22">
        <v>20.4</v>
      </c>
      <c r="BF63" s="22">
        <v>4.1</v>
      </c>
      <c r="BG63" s="22">
        <v>2.8</v>
      </c>
      <c r="BH63" s="22">
        <v>4.2</v>
      </c>
      <c r="BI63" s="22">
        <v>4.7</v>
      </c>
      <c r="BJ63" s="22">
        <v>3.7</v>
      </c>
      <c r="BK63" s="13">
        <v>75</v>
      </c>
      <c r="BL63" s="13">
        <v>4.228125</v>
      </c>
      <c r="BM63" s="13">
        <v>4.829166</v>
      </c>
      <c r="BN63" s="13">
        <v>2.916667</v>
      </c>
      <c r="BO63" s="3">
        <v>1.83</v>
      </c>
    </row>
    <row r="64" spans="1:67" ht="12.75">
      <c r="A64" s="6" t="s">
        <v>184</v>
      </c>
      <c r="B64" s="6" t="s">
        <v>185</v>
      </c>
      <c r="C64" s="6" t="s">
        <v>63</v>
      </c>
      <c r="D64" s="6" t="s">
        <v>55</v>
      </c>
      <c r="E64" s="6">
        <v>1</v>
      </c>
      <c r="F64" s="6">
        <v>0</v>
      </c>
      <c r="G64" s="6">
        <v>0</v>
      </c>
      <c r="H64" s="6">
        <v>1</v>
      </c>
      <c r="I64" s="6">
        <v>0</v>
      </c>
      <c r="J64" s="6" t="s">
        <v>43</v>
      </c>
      <c r="K64" s="22">
        <v>2</v>
      </c>
      <c r="L64" s="22">
        <v>2</v>
      </c>
      <c r="M64" s="6">
        <v>0.22</v>
      </c>
      <c r="N64" s="6">
        <v>3</v>
      </c>
      <c r="O64" s="6">
        <v>1</v>
      </c>
      <c r="P64" s="22">
        <v>7.3</v>
      </c>
      <c r="Q64" s="22">
        <v>67.7</v>
      </c>
      <c r="R64" s="22">
        <v>46.89899504106902</v>
      </c>
      <c r="S64" s="6" t="s">
        <v>43</v>
      </c>
      <c r="T64" s="16">
        <v>2</v>
      </c>
      <c r="U64" s="8">
        <v>0.22</v>
      </c>
      <c r="V64" s="23">
        <v>1</v>
      </c>
      <c r="W64" s="15">
        <v>67.7429928370997</v>
      </c>
      <c r="X64" s="6">
        <v>8.714</v>
      </c>
      <c r="Y64" s="6">
        <v>0</v>
      </c>
      <c r="AB64" s="6">
        <v>0</v>
      </c>
      <c r="AC64" s="6">
        <v>1</v>
      </c>
      <c r="AD64" s="6">
        <v>1</v>
      </c>
      <c r="AE64" s="6">
        <v>1</v>
      </c>
      <c r="AF64" s="6">
        <v>1</v>
      </c>
      <c r="AG64" s="6">
        <v>1</v>
      </c>
      <c r="AH64" s="6">
        <v>1</v>
      </c>
      <c r="AI64" s="6">
        <v>1</v>
      </c>
      <c r="AJ64" s="6">
        <v>0</v>
      </c>
      <c r="AK64" s="6">
        <v>1</v>
      </c>
      <c r="AL64" s="6">
        <v>0</v>
      </c>
      <c r="AM64" s="6">
        <v>0</v>
      </c>
      <c r="AN64" s="6">
        <v>0</v>
      </c>
      <c r="AO64" s="6">
        <v>0</v>
      </c>
      <c r="AP64" s="6">
        <v>1</v>
      </c>
      <c r="AQ64" s="6">
        <v>0</v>
      </c>
      <c r="AR64" s="6">
        <v>0</v>
      </c>
      <c r="AS64" s="6">
        <v>0</v>
      </c>
      <c r="AT64" s="6">
        <v>1</v>
      </c>
      <c r="AU64" s="6">
        <v>1</v>
      </c>
      <c r="AV64" s="6">
        <v>1</v>
      </c>
      <c r="AW64" s="3">
        <v>0.28</v>
      </c>
      <c r="AX64" s="13">
        <v>3.18</v>
      </c>
      <c r="AY64" s="6">
        <v>25.829</v>
      </c>
      <c r="AZ64" s="3">
        <v>3.8</v>
      </c>
      <c r="BA64" s="13">
        <v>6.907755</v>
      </c>
      <c r="BB64" s="6">
        <v>1</v>
      </c>
      <c r="BC64" s="6">
        <v>0</v>
      </c>
      <c r="BD64" s="22">
        <v>21.3</v>
      </c>
      <c r="BE64" s="22">
        <v>29.5</v>
      </c>
      <c r="BF64" s="22">
        <v>4.2</v>
      </c>
      <c r="BG64" s="22">
        <v>3.3</v>
      </c>
      <c r="BH64" s="22">
        <v>3.7</v>
      </c>
      <c r="BI64" s="22">
        <v>4.9</v>
      </c>
      <c r="BJ64" s="22">
        <v>3.7</v>
      </c>
      <c r="BK64" s="13">
        <v>59.72222</v>
      </c>
      <c r="BL64" s="13">
        <v>3.5</v>
      </c>
      <c r="BM64" s="13">
        <v>2.5</v>
      </c>
      <c r="BN64" s="13">
        <v>7.361111</v>
      </c>
      <c r="BO64" s="3">
        <v>2.19</v>
      </c>
    </row>
    <row r="65" spans="1:67" ht="12.75">
      <c r="A65" s="6" t="s">
        <v>186</v>
      </c>
      <c r="B65" s="6" t="s">
        <v>187</v>
      </c>
      <c r="C65" s="6" t="s">
        <v>69</v>
      </c>
      <c r="D65" s="6" t="s">
        <v>58</v>
      </c>
      <c r="E65" s="6">
        <v>1</v>
      </c>
      <c r="F65" s="6">
        <v>0</v>
      </c>
      <c r="G65" s="6">
        <v>1</v>
      </c>
      <c r="H65" s="6">
        <v>0</v>
      </c>
      <c r="I65" s="6">
        <v>0</v>
      </c>
      <c r="J65" s="6" t="s">
        <v>27</v>
      </c>
      <c r="K65" s="22">
        <v>2</v>
      </c>
      <c r="L65" s="22">
        <v>2</v>
      </c>
      <c r="M65" s="6">
        <v>0.09</v>
      </c>
      <c r="N65" s="6">
        <v>3</v>
      </c>
      <c r="O65" s="6">
        <v>1</v>
      </c>
      <c r="P65" s="22">
        <v>5.18</v>
      </c>
      <c r="Q65" s="22">
        <v>82.3</v>
      </c>
      <c r="R65" s="22">
        <v>60.56315198266945</v>
      </c>
      <c r="S65" s="6" t="s">
        <v>43</v>
      </c>
      <c r="T65" s="16">
        <v>2</v>
      </c>
      <c r="U65" s="8">
        <v>0.09</v>
      </c>
      <c r="V65" s="23">
        <v>1</v>
      </c>
      <c r="W65" s="15">
        <v>82.25741537944657</v>
      </c>
      <c r="X65" s="6">
        <v>9.572</v>
      </c>
      <c r="Y65" s="6">
        <v>0</v>
      </c>
      <c r="AB65" s="6">
        <v>0</v>
      </c>
      <c r="AC65" s="6">
        <v>0</v>
      </c>
      <c r="AD65" s="6">
        <v>1</v>
      </c>
      <c r="AE65" s="6">
        <v>0</v>
      </c>
      <c r="AF65" s="6">
        <v>1</v>
      </c>
      <c r="AG65" s="6">
        <v>0</v>
      </c>
      <c r="AH65" s="6">
        <v>1</v>
      </c>
      <c r="AI65" s="6">
        <v>1</v>
      </c>
      <c r="AJ65" s="6">
        <v>0</v>
      </c>
      <c r="AK65" s="6">
        <v>1</v>
      </c>
      <c r="AL65" s="6">
        <v>1</v>
      </c>
      <c r="AM65" s="6">
        <v>1</v>
      </c>
      <c r="AN65" s="6">
        <v>0</v>
      </c>
      <c r="AO65" s="6">
        <v>0</v>
      </c>
      <c r="AP65" s="6">
        <v>0</v>
      </c>
      <c r="AQ65" s="6">
        <v>0</v>
      </c>
      <c r="AR65" s="6">
        <v>0</v>
      </c>
      <c r="AS65" s="6">
        <v>1</v>
      </c>
      <c r="AT65" s="6">
        <v>1</v>
      </c>
      <c r="AU65" s="6">
        <v>1</v>
      </c>
      <c r="AV65" s="6">
        <v>1</v>
      </c>
      <c r="AW65" s="3">
        <v>1.4</v>
      </c>
      <c r="AX65" s="13">
        <v>2.787</v>
      </c>
      <c r="AY65" s="6">
        <v>25.42</v>
      </c>
      <c r="AZ65" s="3">
        <v>3.7</v>
      </c>
      <c r="BA65" s="13">
        <v>5.768321</v>
      </c>
      <c r="BB65" s="6">
        <v>1</v>
      </c>
      <c r="BC65" s="6">
        <v>1</v>
      </c>
      <c r="BD65" s="22">
        <v>2.7</v>
      </c>
      <c r="BE65" s="22">
        <v>64.2</v>
      </c>
      <c r="BF65" s="22">
        <v>4.5</v>
      </c>
      <c r="BG65" s="22">
        <v>3.9</v>
      </c>
      <c r="BH65" s="22">
        <v>3.3</v>
      </c>
      <c r="BI65" s="22">
        <v>5.8</v>
      </c>
      <c r="BJ65" s="22">
        <v>4.7</v>
      </c>
      <c r="BK65" s="13">
        <v>59.72222</v>
      </c>
      <c r="BL65" s="13">
        <v>4.234375</v>
      </c>
      <c r="BM65" s="13">
        <v>4.972917</v>
      </c>
      <c r="BN65" s="13">
        <v>7.380952</v>
      </c>
      <c r="BO65" s="3">
        <v>2.18</v>
      </c>
    </row>
    <row r="66" spans="1:63" ht="12.75">
      <c r="A66" s="6" t="s">
        <v>188</v>
      </c>
      <c r="B66" s="6" t="s">
        <v>189</v>
      </c>
      <c r="C66" s="6" t="s">
        <v>69</v>
      </c>
      <c r="D66" s="6" t="s">
        <v>70</v>
      </c>
      <c r="E66" s="6">
        <v>0</v>
      </c>
      <c r="F66" s="6">
        <v>1</v>
      </c>
      <c r="G66" s="6">
        <v>0</v>
      </c>
      <c r="H66" s="6">
        <v>0</v>
      </c>
      <c r="I66" s="6">
        <v>0</v>
      </c>
      <c r="J66" s="6" t="s">
        <v>27</v>
      </c>
      <c r="K66" s="22">
        <v>3.789167</v>
      </c>
      <c r="L66" s="22">
        <v>3.7891666666666666</v>
      </c>
      <c r="M66" s="6">
        <v>0.08</v>
      </c>
      <c r="N66" s="6">
        <v>2</v>
      </c>
      <c r="O66" s="6">
        <v>1</v>
      </c>
      <c r="P66" s="22">
        <v>4.675</v>
      </c>
      <c r="Q66" s="22">
        <v>77.4</v>
      </c>
      <c r="R66" s="22">
        <v>67.28242998812308</v>
      </c>
      <c r="S66" s="6" t="s">
        <v>27</v>
      </c>
      <c r="T66" s="17">
        <v>3.7891666666666666</v>
      </c>
      <c r="U66" s="6">
        <v>0.08</v>
      </c>
      <c r="V66" s="23">
        <v>1</v>
      </c>
      <c r="W66" s="15">
        <v>77.37479448634156</v>
      </c>
      <c r="X66" s="6">
        <v>9.301</v>
      </c>
      <c r="AC66" s="6">
        <v>1</v>
      </c>
      <c r="AD66" s="6">
        <v>1</v>
      </c>
      <c r="AE66" s="6">
        <v>0</v>
      </c>
      <c r="AF66" s="6">
        <v>0</v>
      </c>
      <c r="AG66" s="6">
        <v>0</v>
      </c>
      <c r="AH66" s="6">
        <v>1</v>
      </c>
      <c r="AI66" s="6">
        <v>1</v>
      </c>
      <c r="AQ66" s="6">
        <v>0</v>
      </c>
      <c r="AS66" s="6">
        <v>0</v>
      </c>
      <c r="AV66" s="6">
        <v>1</v>
      </c>
      <c r="AX66" s="13">
        <v>3.093</v>
      </c>
      <c r="AY66" s="6">
        <v>24.368</v>
      </c>
      <c r="AZ66" s="3">
        <v>3.29</v>
      </c>
      <c r="BA66" s="13">
        <v>5.598422</v>
      </c>
      <c r="BB66" s="6">
        <v>1</v>
      </c>
      <c r="BC66" s="6">
        <v>1</v>
      </c>
      <c r="BK66" s="13">
        <v>57.639</v>
      </c>
    </row>
    <row r="67" spans="1:66" ht="12.75">
      <c r="A67" s="6" t="s">
        <v>190</v>
      </c>
      <c r="B67" s="6" t="s">
        <v>191</v>
      </c>
      <c r="C67" s="6" t="s">
        <v>54</v>
      </c>
      <c r="D67" s="6" t="s">
        <v>58</v>
      </c>
      <c r="E67" s="6">
        <v>1</v>
      </c>
      <c r="F67" s="6">
        <v>0</v>
      </c>
      <c r="G67" s="6">
        <v>1</v>
      </c>
      <c r="H67" s="6">
        <v>0</v>
      </c>
      <c r="I67" s="6">
        <v>0</v>
      </c>
      <c r="J67" s="6" t="s">
        <v>27</v>
      </c>
      <c r="K67" s="22">
        <v>4.58</v>
      </c>
      <c r="L67" s="22">
        <v>4.583333333333333</v>
      </c>
      <c r="M67" s="6">
        <v>0.09</v>
      </c>
      <c r="N67" s="6">
        <v>3</v>
      </c>
      <c r="O67" s="6">
        <v>0</v>
      </c>
      <c r="P67" s="22">
        <v>45.4</v>
      </c>
      <c r="Q67" s="22">
        <v>11</v>
      </c>
      <c r="R67" s="22">
        <v>7.949419322657138</v>
      </c>
      <c r="S67" s="6" t="s">
        <v>27</v>
      </c>
      <c r="T67" s="16">
        <v>4.583333333333333</v>
      </c>
      <c r="U67" s="8">
        <v>0.09</v>
      </c>
      <c r="V67" s="23">
        <v>1</v>
      </c>
      <c r="W67" s="15">
        <v>16.36645154664705</v>
      </c>
      <c r="X67" s="6">
        <v>7.979</v>
      </c>
      <c r="Y67" s="6">
        <v>1</v>
      </c>
      <c r="AB67" s="6">
        <v>1</v>
      </c>
      <c r="AC67" s="6">
        <v>1</v>
      </c>
      <c r="AD67" s="6">
        <v>1</v>
      </c>
      <c r="AE67" s="6">
        <v>0</v>
      </c>
      <c r="AF67" s="6">
        <v>1</v>
      </c>
      <c r="AG67" s="6">
        <v>0</v>
      </c>
      <c r="AH67" s="6">
        <v>1</v>
      </c>
      <c r="AI67" s="6">
        <v>1</v>
      </c>
      <c r="AJ67" s="6">
        <v>0</v>
      </c>
      <c r="AK67" s="6">
        <v>1</v>
      </c>
      <c r="AL67" s="6">
        <v>1</v>
      </c>
      <c r="AM67" s="6">
        <v>0</v>
      </c>
      <c r="AN67" s="6">
        <v>0</v>
      </c>
      <c r="AO67" s="6">
        <v>0</v>
      </c>
      <c r="AP67" s="6">
        <v>0</v>
      </c>
      <c r="AQ67" s="6">
        <v>1</v>
      </c>
      <c r="AR67" s="6">
        <v>0</v>
      </c>
      <c r="AS67" s="6">
        <v>0</v>
      </c>
      <c r="AT67" s="6">
        <v>1</v>
      </c>
      <c r="AU67" s="6">
        <v>0</v>
      </c>
      <c r="AV67" s="6">
        <v>1</v>
      </c>
      <c r="AW67" s="3">
        <v>0.08</v>
      </c>
      <c r="AX67" s="13">
        <v>0.003</v>
      </c>
      <c r="AY67" s="6">
        <v>24.378</v>
      </c>
      <c r="AZ67" s="3">
        <v>34.47</v>
      </c>
      <c r="BA67" s="13">
        <v>5.81413</v>
      </c>
      <c r="BB67" s="6">
        <v>1</v>
      </c>
      <c r="BC67" s="6">
        <v>0</v>
      </c>
      <c r="BF67" s="22">
        <v>3.4</v>
      </c>
      <c r="BG67" s="22">
        <v>3.2</v>
      </c>
      <c r="BH67" s="22">
        <v>3.9</v>
      </c>
      <c r="BI67" s="22">
        <v>4.5</v>
      </c>
      <c r="BJ67" s="22">
        <v>2.7</v>
      </c>
      <c r="BK67" s="13">
        <v>54.16667</v>
      </c>
      <c r="BN67" s="13">
        <v>4.930555</v>
      </c>
    </row>
    <row r="68" spans="1:67" ht="12.75">
      <c r="A68" s="6" t="s">
        <v>192</v>
      </c>
      <c r="B68" s="6" t="s">
        <v>193</v>
      </c>
      <c r="C68" s="6" t="s">
        <v>54</v>
      </c>
      <c r="D68" s="6" t="s">
        <v>58</v>
      </c>
      <c r="E68" s="6">
        <v>1</v>
      </c>
      <c r="F68" s="6">
        <v>0</v>
      </c>
      <c r="G68" s="6">
        <v>1</v>
      </c>
      <c r="H68" s="6">
        <v>0</v>
      </c>
      <c r="I68" s="6">
        <v>0</v>
      </c>
      <c r="J68" s="6" t="s">
        <v>43</v>
      </c>
      <c r="K68" s="22">
        <v>3.67</v>
      </c>
      <c r="L68" s="22">
        <v>3.848333333333335</v>
      </c>
      <c r="M68" s="6">
        <v>0.09</v>
      </c>
      <c r="N68" s="6">
        <v>2</v>
      </c>
      <c r="O68" s="6">
        <v>0</v>
      </c>
      <c r="P68" s="22">
        <v>12.98</v>
      </c>
      <c r="Q68" s="22">
        <v>39</v>
      </c>
      <c r="R68" s="22">
        <v>33.62924579486704</v>
      </c>
      <c r="S68" s="6" t="s">
        <v>43</v>
      </c>
      <c r="T68" s="16">
        <v>3.6666666666666665</v>
      </c>
      <c r="U68" s="8">
        <v>0.09</v>
      </c>
      <c r="V68" s="23">
        <v>1</v>
      </c>
      <c r="W68" s="15">
        <v>58.179873903667314</v>
      </c>
      <c r="X68" s="6">
        <v>8.134</v>
      </c>
      <c r="Y68" s="6">
        <v>1</v>
      </c>
      <c r="AB68" s="6">
        <v>0</v>
      </c>
      <c r="AC68" s="6">
        <v>0</v>
      </c>
      <c r="AD68" s="6">
        <v>0</v>
      </c>
      <c r="AE68" s="6">
        <v>1</v>
      </c>
      <c r="AF68" s="6">
        <v>0</v>
      </c>
      <c r="AG68" s="6">
        <v>1</v>
      </c>
      <c r="AH68" s="6">
        <v>1</v>
      </c>
      <c r="AI68" s="6">
        <v>1</v>
      </c>
      <c r="AJ68" s="6">
        <v>0</v>
      </c>
      <c r="AK68" s="6">
        <v>1</v>
      </c>
      <c r="AL68" s="6">
        <v>1</v>
      </c>
      <c r="AM68" s="6">
        <v>0</v>
      </c>
      <c r="AN68" s="6">
        <v>0</v>
      </c>
      <c r="AO68" s="6">
        <v>1</v>
      </c>
      <c r="AP68" s="6">
        <v>1</v>
      </c>
      <c r="AQ68" s="6">
        <v>1</v>
      </c>
      <c r="AR68" s="6">
        <v>0</v>
      </c>
      <c r="AS68" s="6">
        <v>0</v>
      </c>
      <c r="AT68" s="6">
        <v>1</v>
      </c>
      <c r="AU68" s="6">
        <v>1</v>
      </c>
      <c r="AV68" s="6">
        <v>0</v>
      </c>
      <c r="AW68" s="3">
        <v>0.16</v>
      </c>
      <c r="AX68" s="13">
        <v>-0.063</v>
      </c>
      <c r="AY68" s="6">
        <v>26.406</v>
      </c>
      <c r="AZ68" s="3">
        <v>31.22</v>
      </c>
      <c r="BA68" s="13">
        <v>5.799093</v>
      </c>
      <c r="BB68" s="6">
        <v>2</v>
      </c>
      <c r="BC68" s="6">
        <v>0</v>
      </c>
      <c r="BD68" s="22">
        <v>6.1</v>
      </c>
      <c r="BE68" s="22">
        <v>10.8</v>
      </c>
      <c r="BF68" s="22">
        <v>3.2</v>
      </c>
      <c r="BG68" s="22">
        <v>2.4</v>
      </c>
      <c r="BH68" s="22">
        <v>4.1</v>
      </c>
      <c r="BI68" s="22">
        <v>3.8</v>
      </c>
      <c r="BJ68" s="22">
        <v>2.6</v>
      </c>
      <c r="BK68" s="13">
        <v>47.91667</v>
      </c>
      <c r="BL68" s="13">
        <v>4</v>
      </c>
      <c r="BM68" s="13">
        <v>3.75</v>
      </c>
      <c r="BO68" s="3">
        <v>1.43</v>
      </c>
    </row>
    <row r="69" spans="1:66" ht="12.75">
      <c r="A69" s="6" t="s">
        <v>194</v>
      </c>
      <c r="B69" s="6" t="s">
        <v>195</v>
      </c>
      <c r="C69" s="6" t="s">
        <v>63</v>
      </c>
      <c r="D69" s="6" t="s">
        <v>58</v>
      </c>
      <c r="E69" s="6">
        <v>1</v>
      </c>
      <c r="F69" s="6">
        <v>0</v>
      </c>
      <c r="G69" s="6">
        <v>1</v>
      </c>
      <c r="H69" s="6">
        <v>0</v>
      </c>
      <c r="I69" s="6">
        <v>0</v>
      </c>
      <c r="J69" s="6" t="s">
        <v>43</v>
      </c>
      <c r="K69" s="22">
        <v>2.71</v>
      </c>
      <c r="L69" s="22">
        <v>2.8333333333333335</v>
      </c>
      <c r="M69" s="6">
        <v>0.22</v>
      </c>
      <c r="N69" s="6">
        <v>1</v>
      </c>
      <c r="O69" s="6">
        <v>0</v>
      </c>
      <c r="P69" s="22">
        <v>6.4</v>
      </c>
      <c r="Q69" s="22">
        <v>40.6</v>
      </c>
      <c r="R69" s="22">
        <v>40.57647616294968</v>
      </c>
      <c r="S69" s="6" t="s">
        <v>43</v>
      </c>
      <c r="T69" s="16">
        <v>2.7083333333333335</v>
      </c>
      <c r="U69" s="8">
        <v>0.22</v>
      </c>
      <c r="V69" s="23">
        <v>1</v>
      </c>
      <c r="W69" s="15">
        <v>65.93677376479323</v>
      </c>
      <c r="X69" s="6">
        <v>9.252</v>
      </c>
      <c r="Y69" s="6">
        <v>0</v>
      </c>
      <c r="AC69" s="6">
        <v>0</v>
      </c>
      <c r="AD69" s="6">
        <v>1</v>
      </c>
      <c r="AE69" s="6">
        <v>1</v>
      </c>
      <c r="AF69" s="6">
        <v>0</v>
      </c>
      <c r="AG69" s="6">
        <v>0</v>
      </c>
      <c r="AH69" s="6">
        <v>1</v>
      </c>
      <c r="AI69" s="6">
        <v>1</v>
      </c>
      <c r="AJ69" s="6">
        <v>0</v>
      </c>
      <c r="AK69" s="6">
        <v>0</v>
      </c>
      <c r="AL69" s="6">
        <v>0</v>
      </c>
      <c r="AM69" s="6">
        <v>1</v>
      </c>
      <c r="AN69" s="6">
        <v>1</v>
      </c>
      <c r="AO69" s="6">
        <v>0</v>
      </c>
      <c r="AP69" s="6">
        <v>0</v>
      </c>
      <c r="AQ69" s="6">
        <v>0</v>
      </c>
      <c r="AR69" s="6">
        <v>0</v>
      </c>
      <c r="AS69" s="6">
        <v>0</v>
      </c>
      <c r="AT69" s="6">
        <v>0</v>
      </c>
      <c r="AU69" s="6">
        <v>1</v>
      </c>
      <c r="AW69" s="3">
        <v>0.56</v>
      </c>
      <c r="AX69" s="13">
        <v>-1.877</v>
      </c>
      <c r="AY69" s="6">
        <v>25.866</v>
      </c>
      <c r="AZ69" s="3">
        <v>5.42</v>
      </c>
      <c r="BA69" s="13">
        <v>5.886104</v>
      </c>
      <c r="BB69" s="6">
        <v>3</v>
      </c>
      <c r="BC69" s="6">
        <v>1</v>
      </c>
      <c r="BD69" s="22">
        <v>8.2</v>
      </c>
      <c r="BE69" s="22">
        <v>43.3</v>
      </c>
      <c r="BK69" s="13">
        <v>50</v>
      </c>
      <c r="BL69" s="13">
        <v>4.605</v>
      </c>
      <c r="BM69" s="13">
        <v>6.00125</v>
      </c>
      <c r="BN69" s="13">
        <v>4.166667</v>
      </c>
    </row>
    <row r="70" spans="1:66" ht="12.75">
      <c r="A70" s="6" t="s">
        <v>196</v>
      </c>
      <c r="B70" s="6" t="s">
        <v>197</v>
      </c>
      <c r="C70" s="6" t="s">
        <v>54</v>
      </c>
      <c r="D70" s="6" t="s">
        <v>55</v>
      </c>
      <c r="E70" s="6">
        <v>1</v>
      </c>
      <c r="F70" s="6">
        <v>0</v>
      </c>
      <c r="G70" s="6">
        <v>0</v>
      </c>
      <c r="H70" s="6">
        <v>1</v>
      </c>
      <c r="I70" s="6">
        <v>0</v>
      </c>
      <c r="J70" s="6" t="s">
        <v>27</v>
      </c>
      <c r="K70" s="22">
        <v>2.67</v>
      </c>
      <c r="L70" s="22">
        <v>2.6666666666666665</v>
      </c>
      <c r="M70" s="6">
        <v>0.23</v>
      </c>
      <c r="N70" s="6">
        <v>3</v>
      </c>
      <c r="O70" s="6">
        <v>0</v>
      </c>
      <c r="P70" s="22">
        <v>20.98</v>
      </c>
      <c r="Q70" s="22">
        <v>28.3</v>
      </c>
      <c r="R70" s="22">
        <v>18.173450643404852</v>
      </c>
      <c r="S70" s="6" t="s">
        <v>43</v>
      </c>
      <c r="T70" s="17">
        <v>2</v>
      </c>
      <c r="U70" s="11">
        <v>0.23</v>
      </c>
      <c r="V70" s="23">
        <v>1</v>
      </c>
      <c r="W70" s="15">
        <v>52.60942617163447</v>
      </c>
      <c r="X70" s="6">
        <v>7.871</v>
      </c>
      <c r="Y70" s="6">
        <v>1</v>
      </c>
      <c r="AC70" s="6">
        <v>0</v>
      </c>
      <c r="AD70" s="6">
        <v>1</v>
      </c>
      <c r="AE70" s="6">
        <v>0</v>
      </c>
      <c r="AF70" s="6">
        <v>1</v>
      </c>
      <c r="AG70" s="6">
        <v>0</v>
      </c>
      <c r="AH70" s="6">
        <v>1</v>
      </c>
      <c r="AI70" s="6">
        <v>0</v>
      </c>
      <c r="AJ70" s="6">
        <v>0</v>
      </c>
      <c r="AK70" s="6">
        <v>1</v>
      </c>
      <c r="AL70" s="6">
        <v>0</v>
      </c>
      <c r="AM70" s="6">
        <v>0</v>
      </c>
      <c r="AN70" s="6">
        <v>0</v>
      </c>
      <c r="AO70" s="6">
        <v>1</v>
      </c>
      <c r="AQ70" s="6">
        <v>0</v>
      </c>
      <c r="AS70" s="6">
        <v>0</v>
      </c>
      <c r="AT70" s="6">
        <v>0</v>
      </c>
      <c r="AU70" s="6">
        <v>1</v>
      </c>
      <c r="AV70" s="6">
        <v>1</v>
      </c>
      <c r="AX70" s="13">
        <v>4.746</v>
      </c>
      <c r="AY70" s="6">
        <v>23.152</v>
      </c>
      <c r="AZ70" s="3">
        <v>56.26</v>
      </c>
      <c r="BA70" s="13">
        <v>6.93537</v>
      </c>
      <c r="BB70" s="6">
        <v>2</v>
      </c>
      <c r="BC70" s="6">
        <v>0</v>
      </c>
      <c r="BF70" s="22">
        <v>3.1</v>
      </c>
      <c r="BG70" s="22">
        <v>3.4</v>
      </c>
      <c r="BH70" s="22">
        <v>3.8</v>
      </c>
      <c r="BI70" s="22">
        <v>3.6</v>
      </c>
      <c r="BJ70" s="22">
        <v>2.9</v>
      </c>
      <c r="BK70" s="13">
        <v>61.11111</v>
      </c>
      <c r="BN70" s="13">
        <v>5</v>
      </c>
    </row>
    <row r="71" spans="1:67" ht="12.75">
      <c r="A71" s="6" t="s">
        <v>198</v>
      </c>
      <c r="B71" s="6" t="s">
        <v>199</v>
      </c>
      <c r="C71" s="6" t="s">
        <v>69</v>
      </c>
      <c r="D71" s="6" t="s">
        <v>70</v>
      </c>
      <c r="E71" s="6">
        <v>0</v>
      </c>
      <c r="F71" s="6">
        <v>1</v>
      </c>
      <c r="G71" s="6">
        <v>0</v>
      </c>
      <c r="H71" s="6">
        <v>0</v>
      </c>
      <c r="I71" s="6">
        <v>0</v>
      </c>
      <c r="J71" s="6" t="s">
        <v>66</v>
      </c>
      <c r="K71" s="22">
        <v>0.58</v>
      </c>
      <c r="L71" s="22">
        <v>0.78</v>
      </c>
      <c r="M71" s="6">
        <v>0.01</v>
      </c>
      <c r="N71" s="6">
        <v>1</v>
      </c>
      <c r="O71" s="6">
        <v>1</v>
      </c>
      <c r="P71" s="22">
        <v>5.31</v>
      </c>
      <c r="Q71" s="22">
        <v>96.1</v>
      </c>
      <c r="R71" s="22">
        <v>96.0585306976464</v>
      </c>
      <c r="S71" s="6" t="s">
        <v>66</v>
      </c>
      <c r="T71" s="18">
        <v>0.5833333333333334</v>
      </c>
      <c r="U71" s="8">
        <v>0.01</v>
      </c>
      <c r="V71" s="23">
        <v>1</v>
      </c>
      <c r="W71" s="15">
        <v>96.0585306976464</v>
      </c>
      <c r="X71" s="6">
        <v>10.095</v>
      </c>
      <c r="Y71" s="6">
        <v>0</v>
      </c>
      <c r="Z71" s="6">
        <v>1</v>
      </c>
      <c r="AA71" s="6">
        <v>1</v>
      </c>
      <c r="AB71" s="6">
        <v>1</v>
      </c>
      <c r="AC71" s="6">
        <v>0</v>
      </c>
      <c r="AD71" s="6">
        <v>1</v>
      </c>
      <c r="AE71" s="6">
        <v>0</v>
      </c>
      <c r="AF71" s="6">
        <v>1</v>
      </c>
      <c r="AG71" s="6">
        <v>0</v>
      </c>
      <c r="AH71" s="6">
        <v>1</v>
      </c>
      <c r="AI71" s="6">
        <v>0</v>
      </c>
      <c r="AJ71" s="6">
        <v>0</v>
      </c>
      <c r="AK71" s="6">
        <v>0</v>
      </c>
      <c r="AL71" s="6">
        <v>1</v>
      </c>
      <c r="AM71" s="6">
        <v>0</v>
      </c>
      <c r="AN71" s="6">
        <v>0</v>
      </c>
      <c r="AO71" s="6">
        <v>0</v>
      </c>
      <c r="AP71" s="6">
        <v>0</v>
      </c>
      <c r="AQ71" s="6">
        <v>1</v>
      </c>
      <c r="AR71" s="6">
        <v>0</v>
      </c>
      <c r="AS71" s="6">
        <v>0</v>
      </c>
      <c r="AT71" s="6">
        <v>0</v>
      </c>
      <c r="AU71" s="6">
        <v>1</v>
      </c>
      <c r="AV71" s="6">
        <v>1</v>
      </c>
      <c r="AW71" s="3">
        <v>1.17</v>
      </c>
      <c r="AX71" s="13">
        <v>4.673</v>
      </c>
      <c r="AY71" s="6">
        <v>25.203</v>
      </c>
      <c r="AZ71" s="3">
        <v>-0.44</v>
      </c>
      <c r="BA71" s="13">
        <v>4.234107</v>
      </c>
      <c r="BB71" s="6">
        <v>3</v>
      </c>
      <c r="BC71" s="6">
        <v>0</v>
      </c>
      <c r="BD71" s="22">
        <v>3.5</v>
      </c>
      <c r="BE71" s="22">
        <v>74.7</v>
      </c>
      <c r="BF71" s="22">
        <v>6.3</v>
      </c>
      <c r="BG71" s="22">
        <v>4.3</v>
      </c>
      <c r="BH71" s="22">
        <v>4.6</v>
      </c>
      <c r="BI71" s="22">
        <v>6.5</v>
      </c>
      <c r="BJ71" s="22">
        <v>5.9</v>
      </c>
      <c r="BK71" s="13">
        <v>48.61111</v>
      </c>
      <c r="BL71" s="13">
        <v>7.494792</v>
      </c>
      <c r="BM71" s="13">
        <v>7.757292</v>
      </c>
      <c r="BN71" s="13">
        <v>8.214285</v>
      </c>
      <c r="BO71" s="3">
        <v>5.05</v>
      </c>
    </row>
    <row r="72" spans="1:63" ht="12.75">
      <c r="A72" s="6" t="s">
        <v>200</v>
      </c>
      <c r="B72" s="6" t="s">
        <v>201</v>
      </c>
      <c r="C72" s="6" t="s">
        <v>63</v>
      </c>
      <c r="D72" s="6" t="s">
        <v>55</v>
      </c>
      <c r="E72" s="6">
        <v>1</v>
      </c>
      <c r="F72" s="6">
        <v>0</v>
      </c>
      <c r="G72" s="6">
        <v>0</v>
      </c>
      <c r="H72" s="6">
        <v>1</v>
      </c>
      <c r="I72" s="6">
        <v>0</v>
      </c>
      <c r="J72" s="6" t="s">
        <v>43</v>
      </c>
      <c r="K72" s="22">
        <v>4.08</v>
      </c>
      <c r="L72" s="22">
        <v>4.75</v>
      </c>
      <c r="M72" s="6">
        <v>0.18</v>
      </c>
      <c r="N72" s="6">
        <v>1</v>
      </c>
      <c r="O72" s="6">
        <v>1</v>
      </c>
      <c r="P72" s="22">
        <v>8.46</v>
      </c>
      <c r="Q72" s="22">
        <v>58.9</v>
      </c>
      <c r="R72" s="22">
        <v>58.8586021995992</v>
      </c>
      <c r="S72" s="6" t="s">
        <v>43</v>
      </c>
      <c r="T72" s="16">
        <v>4.083333333333333</v>
      </c>
      <c r="U72" s="8">
        <v>0.18</v>
      </c>
      <c r="V72" s="23">
        <v>1</v>
      </c>
      <c r="W72" s="15">
        <v>58.8586021995992</v>
      </c>
      <c r="X72" s="6">
        <v>8.776</v>
      </c>
      <c r="Y72" s="6">
        <v>0</v>
      </c>
      <c r="AB72" s="6">
        <v>0</v>
      </c>
      <c r="AC72" s="6">
        <v>0</v>
      </c>
      <c r="AD72" s="6">
        <v>0</v>
      </c>
      <c r="AE72" s="6">
        <v>0</v>
      </c>
      <c r="AF72" s="6">
        <v>0</v>
      </c>
      <c r="AG72" s="6">
        <v>0</v>
      </c>
      <c r="AH72" s="6">
        <v>1</v>
      </c>
      <c r="AI72" s="6">
        <v>0</v>
      </c>
      <c r="AJ72" s="6">
        <v>0</v>
      </c>
      <c r="AK72" s="6">
        <v>1</v>
      </c>
      <c r="AL72" s="6">
        <v>1</v>
      </c>
      <c r="AM72" s="6">
        <v>0</v>
      </c>
      <c r="AN72" s="6">
        <v>0</v>
      </c>
      <c r="AO72" s="6">
        <v>0</v>
      </c>
      <c r="AP72" s="6">
        <v>0</v>
      </c>
      <c r="AQ72" s="6">
        <v>0</v>
      </c>
      <c r="AR72" s="6">
        <v>1</v>
      </c>
      <c r="AS72" s="6">
        <v>1</v>
      </c>
      <c r="AT72" s="6">
        <v>0</v>
      </c>
      <c r="AU72" s="6">
        <v>1</v>
      </c>
      <c r="AV72" s="6">
        <v>0</v>
      </c>
      <c r="AW72" s="3">
        <v>0.43</v>
      </c>
      <c r="AX72" s="13">
        <v>1.063</v>
      </c>
      <c r="AY72" s="6">
        <v>23.764</v>
      </c>
      <c r="AZ72" s="3">
        <v>5.55</v>
      </c>
      <c r="BA72" s="13">
        <v>6.336826</v>
      </c>
      <c r="BB72" s="6">
        <v>2</v>
      </c>
      <c r="BC72" s="6">
        <v>1</v>
      </c>
      <c r="BD72" s="22">
        <v>10.5</v>
      </c>
      <c r="BE72" s="22">
        <v>17.5</v>
      </c>
      <c r="BF72" s="22">
        <v>3.5</v>
      </c>
      <c r="BG72" s="22">
        <v>3.5</v>
      </c>
      <c r="BH72" s="22">
        <v>5.2</v>
      </c>
      <c r="BI72" s="22">
        <v>5.6</v>
      </c>
      <c r="BJ72" s="22">
        <v>3.4</v>
      </c>
      <c r="BK72" s="13">
        <v>40.27778</v>
      </c>
    </row>
    <row r="73" spans="1:66" ht="12.75">
      <c r="A73" s="6" t="s">
        <v>202</v>
      </c>
      <c r="B73" s="6" t="s">
        <v>203</v>
      </c>
      <c r="C73" s="6" t="s">
        <v>69</v>
      </c>
      <c r="D73" s="6" t="s">
        <v>55</v>
      </c>
      <c r="E73" s="6">
        <v>1</v>
      </c>
      <c r="F73" s="6">
        <v>0</v>
      </c>
      <c r="G73" s="6">
        <v>0</v>
      </c>
      <c r="H73" s="6">
        <v>1</v>
      </c>
      <c r="I73" s="6">
        <v>0</v>
      </c>
      <c r="J73" s="6" t="s">
        <v>66</v>
      </c>
      <c r="K73" s="22">
        <v>1.67</v>
      </c>
      <c r="L73" s="22">
        <v>2</v>
      </c>
      <c r="M73" s="6">
        <v>0.08</v>
      </c>
      <c r="N73" s="6">
        <v>2</v>
      </c>
      <c r="O73" s="6">
        <v>0</v>
      </c>
      <c r="P73" s="22">
        <v>10.75</v>
      </c>
      <c r="Q73" s="22">
        <v>52.3</v>
      </c>
      <c r="R73" s="22">
        <v>45.21250448673579</v>
      </c>
      <c r="S73" s="6" t="s">
        <v>66</v>
      </c>
      <c r="T73" s="20">
        <v>1.6666666666666667</v>
      </c>
      <c r="U73" s="10">
        <v>0.145</v>
      </c>
      <c r="V73" s="23">
        <v>1</v>
      </c>
      <c r="W73" s="15">
        <v>72.1206927913416</v>
      </c>
      <c r="X73" s="6">
        <v>9.603</v>
      </c>
      <c r="Y73" s="6">
        <v>0</v>
      </c>
      <c r="Z73" s="6">
        <v>0</v>
      </c>
      <c r="AA73" s="6">
        <v>1</v>
      </c>
      <c r="AB73" s="6">
        <v>0</v>
      </c>
      <c r="AC73" s="6">
        <v>0</v>
      </c>
      <c r="AD73" s="6">
        <v>1</v>
      </c>
      <c r="AE73" s="6">
        <v>0</v>
      </c>
      <c r="AF73" s="6">
        <v>1</v>
      </c>
      <c r="AG73" s="6">
        <v>0</v>
      </c>
      <c r="AH73" s="6">
        <v>1</v>
      </c>
      <c r="AI73" s="6">
        <v>0</v>
      </c>
      <c r="AJ73" s="6">
        <v>0</v>
      </c>
      <c r="AK73" s="6">
        <v>1</v>
      </c>
      <c r="AL73" s="6">
        <v>1</v>
      </c>
      <c r="AM73" s="6">
        <v>1</v>
      </c>
      <c r="AN73" s="6">
        <v>0</v>
      </c>
      <c r="AO73" s="6">
        <v>0</v>
      </c>
      <c r="AP73" s="6">
        <v>0</v>
      </c>
      <c r="AQ73" s="6">
        <v>0</v>
      </c>
      <c r="AR73" s="6">
        <v>0</v>
      </c>
      <c r="AS73" s="6">
        <v>1</v>
      </c>
      <c r="AT73" s="6">
        <v>0</v>
      </c>
      <c r="AU73" s="6">
        <v>1</v>
      </c>
      <c r="AV73" s="6">
        <v>1</v>
      </c>
      <c r="AW73" s="3">
        <v>0.38</v>
      </c>
      <c r="AX73" s="13">
        <v>2.146</v>
      </c>
      <c r="AY73" s="6">
        <v>23.683</v>
      </c>
      <c r="AZ73" s="3">
        <v>6.83</v>
      </c>
      <c r="BA73" s="13">
        <v>6.910751</v>
      </c>
      <c r="BB73" s="6">
        <v>3</v>
      </c>
      <c r="BC73" s="6">
        <v>1</v>
      </c>
      <c r="BD73" s="22">
        <v>6.7</v>
      </c>
      <c r="BE73" s="22">
        <v>45.2</v>
      </c>
      <c r="BF73" s="22">
        <v>4.5</v>
      </c>
      <c r="BG73" s="22">
        <v>3.8</v>
      </c>
      <c r="BH73" s="22">
        <v>5.1</v>
      </c>
      <c r="BI73" s="22">
        <v>5.2</v>
      </c>
      <c r="BJ73" s="22">
        <v>3.7</v>
      </c>
      <c r="BK73" s="13">
        <v>65.27778</v>
      </c>
      <c r="BN73" s="13">
        <v>7.222222</v>
      </c>
    </row>
    <row r="74" spans="1:67" ht="12.75">
      <c r="A74" s="6" t="s">
        <v>204</v>
      </c>
      <c r="B74" s="6" t="s">
        <v>205</v>
      </c>
      <c r="C74" s="6" t="s">
        <v>54</v>
      </c>
      <c r="D74" s="6" t="s">
        <v>70</v>
      </c>
      <c r="E74" s="6">
        <v>0</v>
      </c>
      <c r="F74" s="6">
        <v>1</v>
      </c>
      <c r="G74" s="6">
        <v>0</v>
      </c>
      <c r="H74" s="6">
        <v>0</v>
      </c>
      <c r="I74" s="6">
        <v>0</v>
      </c>
      <c r="J74" s="6" t="s">
        <v>43</v>
      </c>
      <c r="K74" s="22">
        <v>1.92</v>
      </c>
      <c r="L74" s="22">
        <v>2</v>
      </c>
      <c r="M74" s="6">
        <v>0.18</v>
      </c>
      <c r="N74" s="6">
        <v>1</v>
      </c>
      <c r="O74" s="6">
        <v>0</v>
      </c>
      <c r="P74" s="22">
        <v>14.96</v>
      </c>
      <c r="Q74" s="22">
        <v>39.8</v>
      </c>
      <c r="R74" s="22">
        <v>39.80773470148923</v>
      </c>
      <c r="S74" s="6" t="s">
        <v>43</v>
      </c>
      <c r="T74" s="16">
        <v>1.9166666666666667</v>
      </c>
      <c r="U74" s="8">
        <v>0.18</v>
      </c>
      <c r="V74" s="23">
        <v>1</v>
      </c>
      <c r="W74" s="15">
        <v>62.77373549080993</v>
      </c>
      <c r="X74" s="6">
        <v>8.197</v>
      </c>
      <c r="Y74" s="6">
        <v>1</v>
      </c>
      <c r="AC74" s="6">
        <v>0</v>
      </c>
      <c r="AD74" s="6">
        <v>1</v>
      </c>
      <c r="AE74" s="6">
        <v>0</v>
      </c>
      <c r="AF74" s="6">
        <v>0</v>
      </c>
      <c r="AG74" s="6">
        <v>0</v>
      </c>
      <c r="AH74" s="6">
        <v>0</v>
      </c>
      <c r="AI74" s="6">
        <v>0</v>
      </c>
      <c r="AJ74" s="6">
        <v>0</v>
      </c>
      <c r="AK74" s="6">
        <v>1</v>
      </c>
      <c r="AL74" s="6">
        <v>1</v>
      </c>
      <c r="AM74" s="6">
        <v>1</v>
      </c>
      <c r="AN74" s="6">
        <v>0</v>
      </c>
      <c r="AO74" s="6">
        <v>1</v>
      </c>
      <c r="AP74" s="6">
        <v>0</v>
      </c>
      <c r="AQ74" s="6">
        <v>1</v>
      </c>
      <c r="AR74" s="6">
        <v>0</v>
      </c>
      <c r="AS74" s="6">
        <v>0</v>
      </c>
      <c r="AT74" s="6">
        <v>0</v>
      </c>
      <c r="AU74" s="6">
        <v>1</v>
      </c>
      <c r="AV74" s="6">
        <v>1</v>
      </c>
      <c r="AW74" s="3">
        <v>0.76</v>
      </c>
      <c r="AX74" s="13">
        <v>-0.021</v>
      </c>
      <c r="AY74" s="6">
        <v>25.539</v>
      </c>
      <c r="AZ74" s="3">
        <v>7.67</v>
      </c>
      <c r="BA74" s="13">
        <v>5.624018</v>
      </c>
      <c r="BB74" s="6">
        <v>3</v>
      </c>
      <c r="BC74" s="6">
        <v>1</v>
      </c>
      <c r="BD74" s="22">
        <v>2.9</v>
      </c>
      <c r="BE74" s="22">
        <v>50</v>
      </c>
      <c r="BF74" s="22">
        <v>5.3</v>
      </c>
      <c r="BG74" s="22">
        <v>3.7</v>
      </c>
      <c r="BH74" s="22">
        <v>4.5</v>
      </c>
      <c r="BI74" s="22">
        <v>6.1</v>
      </c>
      <c r="BJ74" s="22">
        <v>5.6</v>
      </c>
      <c r="BK74" s="13">
        <v>55.55556</v>
      </c>
      <c r="BL74" s="13">
        <v>6.422916</v>
      </c>
      <c r="BM74" s="13">
        <v>7.423958</v>
      </c>
      <c r="BN74" s="13">
        <v>8.910256</v>
      </c>
      <c r="BO74" s="3">
        <v>2.4</v>
      </c>
    </row>
    <row r="75" spans="1:67" ht="12.75">
      <c r="A75" s="6" t="s">
        <v>206</v>
      </c>
      <c r="B75" s="6" t="s">
        <v>207</v>
      </c>
      <c r="C75" s="6" t="s">
        <v>69</v>
      </c>
      <c r="D75" s="6" t="s">
        <v>58</v>
      </c>
      <c r="E75" s="6">
        <v>1</v>
      </c>
      <c r="F75" s="6">
        <v>0</v>
      </c>
      <c r="G75" s="6">
        <v>1</v>
      </c>
      <c r="H75" s="6">
        <v>0</v>
      </c>
      <c r="I75" s="6">
        <v>0</v>
      </c>
      <c r="J75" s="6" t="s">
        <v>27</v>
      </c>
      <c r="K75" s="22">
        <v>1</v>
      </c>
      <c r="L75" s="22">
        <v>1</v>
      </c>
      <c r="M75" s="6">
        <v>0.145</v>
      </c>
      <c r="N75" s="6">
        <v>3</v>
      </c>
      <c r="O75" s="6">
        <v>1</v>
      </c>
      <c r="P75" s="22">
        <v>4.31</v>
      </c>
      <c r="Q75" s="22">
        <v>82</v>
      </c>
      <c r="R75" s="22">
        <v>58.96122798808385</v>
      </c>
      <c r="S75" s="6" t="s">
        <v>27</v>
      </c>
      <c r="T75" s="16">
        <f>((20+30)/2)/12</f>
        <v>2.0833333333333335</v>
      </c>
      <c r="U75" s="8">
        <v>0.145</v>
      </c>
      <c r="V75" s="23">
        <v>1</v>
      </c>
      <c r="W75" s="15">
        <v>78.31107882160961</v>
      </c>
      <c r="X75" s="6">
        <v>9.962</v>
      </c>
      <c r="Y75" s="6">
        <v>1</v>
      </c>
      <c r="AB75" s="6">
        <v>0</v>
      </c>
      <c r="AC75" s="6">
        <v>0</v>
      </c>
      <c r="AD75" s="6">
        <v>1</v>
      </c>
      <c r="AE75" s="6">
        <v>0</v>
      </c>
      <c r="AF75" s="6">
        <v>1</v>
      </c>
      <c r="AG75" s="6">
        <v>1</v>
      </c>
      <c r="AH75" s="6">
        <v>1</v>
      </c>
      <c r="AI75" s="6">
        <v>1</v>
      </c>
      <c r="AJ75" s="6">
        <v>0</v>
      </c>
      <c r="AK75" s="6">
        <v>1</v>
      </c>
      <c r="AL75" s="6">
        <v>0</v>
      </c>
      <c r="AM75" s="6">
        <v>0</v>
      </c>
      <c r="AN75" s="6">
        <v>0</v>
      </c>
      <c r="AO75" s="6">
        <v>0</v>
      </c>
      <c r="AP75" s="6">
        <v>1</v>
      </c>
      <c r="AQ75" s="6">
        <v>0</v>
      </c>
      <c r="AR75" s="6">
        <v>0</v>
      </c>
      <c r="AS75" s="6">
        <v>1</v>
      </c>
      <c r="AT75" s="6">
        <v>1</v>
      </c>
      <c r="AU75" s="6">
        <v>1</v>
      </c>
      <c r="AV75" s="6">
        <v>1</v>
      </c>
      <c r="AW75" s="3">
        <v>1.06</v>
      </c>
      <c r="AX75" s="13">
        <v>2.068</v>
      </c>
      <c r="AY75" s="6">
        <v>27.094</v>
      </c>
      <c r="AZ75" s="3">
        <v>3.81</v>
      </c>
      <c r="BA75" s="13">
        <v>5.129899</v>
      </c>
      <c r="BB75" s="6">
        <v>2</v>
      </c>
      <c r="BC75" s="6">
        <v>1</v>
      </c>
      <c r="BD75" s="22">
        <v>1</v>
      </c>
      <c r="BE75" s="22">
        <v>76.7</v>
      </c>
      <c r="BF75" s="22">
        <v>5</v>
      </c>
      <c r="BG75" s="22">
        <v>3.8</v>
      </c>
      <c r="BH75" s="22">
        <v>4.4</v>
      </c>
      <c r="BI75" s="22">
        <v>6.5</v>
      </c>
      <c r="BJ75" s="22">
        <v>5.3</v>
      </c>
      <c r="BK75" s="13">
        <v>82.63889</v>
      </c>
      <c r="BL75" s="13">
        <v>4.792708</v>
      </c>
      <c r="BM75" s="13">
        <v>5.888542</v>
      </c>
      <c r="BN75" s="13">
        <v>7.380952</v>
      </c>
      <c r="BO75" s="3">
        <v>1.91</v>
      </c>
    </row>
    <row r="76" spans="1:66" ht="12.75">
      <c r="A76" s="6" t="s">
        <v>208</v>
      </c>
      <c r="B76" s="6" t="s">
        <v>209</v>
      </c>
      <c r="C76" s="6" t="s">
        <v>54</v>
      </c>
      <c r="D76" s="6" t="s">
        <v>70</v>
      </c>
      <c r="E76" s="6">
        <v>0</v>
      </c>
      <c r="F76" s="6">
        <v>1</v>
      </c>
      <c r="G76" s="6">
        <v>0</v>
      </c>
      <c r="H76" s="6">
        <v>0</v>
      </c>
      <c r="I76" s="6">
        <v>0</v>
      </c>
      <c r="J76" s="6" t="s">
        <v>66</v>
      </c>
      <c r="K76" s="22">
        <v>1.42</v>
      </c>
      <c r="L76" s="22">
        <v>2.1666666666666665</v>
      </c>
      <c r="M76" s="6">
        <v>0.18</v>
      </c>
      <c r="N76" s="6">
        <v>3</v>
      </c>
      <c r="O76" s="6">
        <v>0</v>
      </c>
      <c r="P76" s="22">
        <v>9.47</v>
      </c>
      <c r="Q76" s="22">
        <v>45.7</v>
      </c>
      <c r="R76" s="22">
        <v>30.96524920573831</v>
      </c>
      <c r="S76" s="6" t="s">
        <v>66</v>
      </c>
      <c r="T76" s="17">
        <v>1.4166666666666667</v>
      </c>
      <c r="U76" s="6">
        <v>0.18</v>
      </c>
      <c r="V76" s="23">
        <v>1</v>
      </c>
      <c r="W76" s="15">
        <v>72.13495553609492</v>
      </c>
      <c r="X76" s="6">
        <v>6.918</v>
      </c>
      <c r="Y76" s="6">
        <v>0</v>
      </c>
      <c r="Z76" s="6">
        <v>0</v>
      </c>
      <c r="AA76" s="6">
        <v>1</v>
      </c>
      <c r="AB76" s="6">
        <v>1</v>
      </c>
      <c r="AC76" s="6">
        <v>0</v>
      </c>
      <c r="AD76" s="6">
        <v>0</v>
      </c>
      <c r="AE76" s="6">
        <v>0</v>
      </c>
      <c r="AF76" s="6">
        <v>0</v>
      </c>
      <c r="AG76" s="6">
        <v>0</v>
      </c>
      <c r="AH76" s="6">
        <v>1</v>
      </c>
      <c r="AI76" s="6">
        <v>0</v>
      </c>
      <c r="AJ76" s="6">
        <v>0</v>
      </c>
      <c r="AK76" s="6">
        <v>1</v>
      </c>
      <c r="AL76" s="6">
        <v>1</v>
      </c>
      <c r="AM76" s="6">
        <v>0</v>
      </c>
      <c r="AN76" s="6">
        <v>1</v>
      </c>
      <c r="AO76" s="6">
        <v>1</v>
      </c>
      <c r="AQ76" s="6">
        <v>1</v>
      </c>
      <c r="AS76" s="6">
        <v>0</v>
      </c>
      <c r="AT76" s="6">
        <v>0</v>
      </c>
      <c r="AU76" s="6">
        <v>1</v>
      </c>
      <c r="AV76" s="6">
        <v>1</v>
      </c>
      <c r="AW76" s="3">
        <v>0.29</v>
      </c>
      <c r="AX76" s="13">
        <v>3.273</v>
      </c>
      <c r="AY76" s="6">
        <v>23.476</v>
      </c>
      <c r="AZ76" s="3">
        <v>7.67</v>
      </c>
      <c r="BA76" s="13">
        <v>6.086775</v>
      </c>
      <c r="BB76" s="6">
        <v>2</v>
      </c>
      <c r="BC76" s="6">
        <v>1</v>
      </c>
      <c r="BD76" s="22">
        <v>13.9</v>
      </c>
      <c r="BF76" s="22">
        <v>3.9</v>
      </c>
      <c r="BG76" s="22">
        <v>3.5</v>
      </c>
      <c r="BH76" s="22">
        <v>4.4</v>
      </c>
      <c r="BI76" s="22">
        <v>5.1</v>
      </c>
      <c r="BJ76" s="22">
        <v>3.3</v>
      </c>
      <c r="BK76" s="13">
        <v>57.639</v>
      </c>
      <c r="BN76" s="13">
        <v>5</v>
      </c>
    </row>
    <row r="77" spans="1:67" ht="12.75">
      <c r="A77" s="6" t="s">
        <v>210</v>
      </c>
      <c r="B77" s="6" t="s">
        <v>211</v>
      </c>
      <c r="C77" s="6" t="s">
        <v>69</v>
      </c>
      <c r="D77" s="6" t="s">
        <v>101</v>
      </c>
      <c r="E77" s="6">
        <v>1</v>
      </c>
      <c r="F77" s="6">
        <v>0</v>
      </c>
      <c r="G77" s="6">
        <v>0</v>
      </c>
      <c r="H77" s="6">
        <v>0</v>
      </c>
      <c r="I77" s="6">
        <v>1</v>
      </c>
      <c r="J77" s="6" t="s">
        <v>43</v>
      </c>
      <c r="K77" s="22">
        <v>1</v>
      </c>
      <c r="L77" s="22">
        <v>2</v>
      </c>
      <c r="M77" s="6">
        <v>0.09</v>
      </c>
      <c r="N77" s="6">
        <v>1</v>
      </c>
      <c r="O77" s="6">
        <v>1</v>
      </c>
      <c r="P77" s="22">
        <v>5.82</v>
      </c>
      <c r="Q77" s="22">
        <v>86</v>
      </c>
      <c r="R77" s="22">
        <v>85.99508599508599</v>
      </c>
      <c r="S77" s="6" t="s">
        <v>43</v>
      </c>
      <c r="T77" s="16">
        <v>1</v>
      </c>
      <c r="U77" s="8">
        <v>0.09</v>
      </c>
      <c r="V77" s="23">
        <v>1</v>
      </c>
      <c r="W77" s="15">
        <v>85.99508599508599</v>
      </c>
      <c r="X77" s="6">
        <v>10.485</v>
      </c>
      <c r="Y77" s="6">
        <v>1</v>
      </c>
      <c r="AB77" s="6">
        <v>1</v>
      </c>
      <c r="AC77" s="6">
        <v>1</v>
      </c>
      <c r="AD77" s="6">
        <v>1</v>
      </c>
      <c r="AE77" s="6">
        <v>0</v>
      </c>
      <c r="AF77" s="6">
        <v>1</v>
      </c>
      <c r="AG77" s="6">
        <v>0</v>
      </c>
      <c r="AH77" s="6">
        <v>1</v>
      </c>
      <c r="AI77" s="6">
        <v>0</v>
      </c>
      <c r="AJ77" s="6">
        <v>0</v>
      </c>
      <c r="AK77" s="6">
        <v>1</v>
      </c>
      <c r="AL77" s="6">
        <v>0</v>
      </c>
      <c r="AM77" s="6">
        <v>0</v>
      </c>
      <c r="AN77" s="6">
        <v>0</v>
      </c>
      <c r="AO77" s="6">
        <v>1</v>
      </c>
      <c r="AP77" s="6">
        <v>0</v>
      </c>
      <c r="AQ77" s="6">
        <v>1</v>
      </c>
      <c r="AR77" s="6">
        <v>1</v>
      </c>
      <c r="AS77" s="6">
        <v>0</v>
      </c>
      <c r="AT77" s="6">
        <v>0</v>
      </c>
      <c r="AU77" s="6">
        <v>1</v>
      </c>
      <c r="AV77" s="6">
        <v>0</v>
      </c>
      <c r="AW77" s="3">
        <v>0.72</v>
      </c>
      <c r="AX77" s="13">
        <v>1.689</v>
      </c>
      <c r="AY77" s="6">
        <v>26.154</v>
      </c>
      <c r="AZ77" s="3">
        <v>1.61</v>
      </c>
      <c r="BA77" s="13">
        <v>5.337538</v>
      </c>
      <c r="BB77" s="6">
        <v>1</v>
      </c>
      <c r="BC77" s="6">
        <v>1</v>
      </c>
      <c r="BD77" s="22">
        <v>1.3</v>
      </c>
      <c r="BE77" s="22">
        <v>75</v>
      </c>
      <c r="BF77" s="22">
        <v>6.5</v>
      </c>
      <c r="BG77" s="22">
        <v>4.8</v>
      </c>
      <c r="BH77" s="22">
        <v>4.2</v>
      </c>
      <c r="BI77" s="22">
        <v>6.4</v>
      </c>
      <c r="BJ77" s="22">
        <v>6.1</v>
      </c>
      <c r="BK77" s="13">
        <v>44.44444</v>
      </c>
      <c r="BL77" s="13">
        <v>6.529167</v>
      </c>
      <c r="BM77" s="13">
        <v>7.916667</v>
      </c>
      <c r="BN77" s="13">
        <v>10</v>
      </c>
      <c r="BO77" s="3">
        <v>3.39</v>
      </c>
    </row>
    <row r="78" spans="1:67" ht="12.75">
      <c r="A78" s="6" t="s">
        <v>212</v>
      </c>
      <c r="B78" s="6" t="s">
        <v>213</v>
      </c>
      <c r="C78" s="6" t="s">
        <v>69</v>
      </c>
      <c r="D78" s="6" t="s">
        <v>58</v>
      </c>
      <c r="E78" s="6">
        <v>1</v>
      </c>
      <c r="F78" s="6">
        <v>0</v>
      </c>
      <c r="G78" s="6">
        <v>1</v>
      </c>
      <c r="H78" s="6">
        <v>0</v>
      </c>
      <c r="I78" s="6">
        <v>0</v>
      </c>
      <c r="J78" s="6" t="s">
        <v>27</v>
      </c>
      <c r="K78" s="22">
        <v>3</v>
      </c>
      <c r="L78" s="22">
        <v>3</v>
      </c>
      <c r="M78" s="6">
        <v>0.035</v>
      </c>
      <c r="N78" s="6">
        <v>1</v>
      </c>
      <c r="O78" s="6">
        <v>0</v>
      </c>
      <c r="P78" s="22">
        <v>3.27</v>
      </c>
      <c r="Q78" s="22">
        <v>60.4</v>
      </c>
      <c r="R78" s="22">
        <v>60.38229670451077</v>
      </c>
      <c r="S78" s="6" t="s">
        <v>27</v>
      </c>
      <c r="T78" s="18">
        <v>3</v>
      </c>
      <c r="U78" s="8">
        <v>0.035</v>
      </c>
      <c r="V78" s="23">
        <v>1</v>
      </c>
      <c r="W78" s="15">
        <v>87.62243055616976</v>
      </c>
      <c r="X78" s="6">
        <v>10.784</v>
      </c>
      <c r="Y78" s="6">
        <v>0</v>
      </c>
      <c r="AB78" s="6">
        <v>0</v>
      </c>
      <c r="AC78" s="6">
        <v>1</v>
      </c>
      <c r="AD78" s="6">
        <v>1</v>
      </c>
      <c r="AE78" s="6">
        <v>0</v>
      </c>
      <c r="AF78" s="6">
        <v>1</v>
      </c>
      <c r="AG78" s="6">
        <v>1</v>
      </c>
      <c r="AH78" s="6">
        <v>1</v>
      </c>
      <c r="AI78" s="6">
        <v>1</v>
      </c>
      <c r="AJ78" s="6">
        <v>0</v>
      </c>
      <c r="AK78" s="6">
        <v>1</v>
      </c>
      <c r="AL78" s="6">
        <v>1</v>
      </c>
      <c r="AM78" s="6">
        <v>1</v>
      </c>
      <c r="AN78" s="6">
        <v>0</v>
      </c>
      <c r="AO78" s="6">
        <v>0</v>
      </c>
      <c r="AP78" s="6">
        <v>0</v>
      </c>
      <c r="AQ78" s="6">
        <v>1</v>
      </c>
      <c r="AR78" s="6">
        <v>0</v>
      </c>
      <c r="AS78" s="6">
        <v>0</v>
      </c>
      <c r="AT78" s="6">
        <v>0</v>
      </c>
      <c r="AU78" s="6">
        <v>0</v>
      </c>
      <c r="AV78" s="6">
        <v>1</v>
      </c>
      <c r="AW78" s="3">
        <v>1.64</v>
      </c>
      <c r="AX78" s="13">
        <v>0.98</v>
      </c>
      <c r="AY78" s="6">
        <v>26.35</v>
      </c>
      <c r="AZ78" s="3">
        <v>0.86</v>
      </c>
      <c r="BA78" s="13">
        <v>5.135798</v>
      </c>
      <c r="BB78" s="6">
        <v>1</v>
      </c>
      <c r="BC78" s="6">
        <v>1</v>
      </c>
      <c r="BD78" s="22">
        <v>3.6</v>
      </c>
      <c r="BE78" s="22">
        <v>72.1</v>
      </c>
      <c r="BF78" s="22">
        <v>6</v>
      </c>
      <c r="BG78" s="22">
        <v>3.9</v>
      </c>
      <c r="BH78" s="22">
        <v>4</v>
      </c>
      <c r="BI78" s="22">
        <v>6.5</v>
      </c>
      <c r="BJ78" s="22">
        <v>6.5</v>
      </c>
      <c r="BK78" s="13">
        <v>44.44444</v>
      </c>
      <c r="BL78" s="13">
        <v>7.776042</v>
      </c>
      <c r="BM78" s="13">
        <v>9.052084</v>
      </c>
      <c r="BN78" s="13">
        <v>10</v>
      </c>
      <c r="BO78" s="3">
        <v>4.49</v>
      </c>
    </row>
    <row r="79" spans="1:66" ht="12.75">
      <c r="A79" s="6" t="s">
        <v>214</v>
      </c>
      <c r="B79" s="6" t="s">
        <v>215</v>
      </c>
      <c r="C79" s="6" t="s">
        <v>54</v>
      </c>
      <c r="D79" s="6" t="s">
        <v>58</v>
      </c>
      <c r="E79" s="6">
        <v>1</v>
      </c>
      <c r="F79" s="6">
        <v>0</v>
      </c>
      <c r="G79" s="6">
        <v>1</v>
      </c>
      <c r="H79" s="6">
        <v>0</v>
      </c>
      <c r="I79" s="6">
        <v>0</v>
      </c>
      <c r="J79" s="6" t="s">
        <v>43</v>
      </c>
      <c r="K79" s="22">
        <v>5.42</v>
      </c>
      <c r="L79" s="22">
        <v>4.083333333333333</v>
      </c>
      <c r="M79" s="6">
        <v>0.09</v>
      </c>
      <c r="N79" s="6">
        <v>3</v>
      </c>
      <c r="O79" s="6">
        <v>0</v>
      </c>
      <c r="P79" s="22">
        <v>9</v>
      </c>
      <c r="Q79" s="22">
        <v>38.2</v>
      </c>
      <c r="R79" s="22">
        <v>27.713757053713852</v>
      </c>
      <c r="S79" s="6" t="s">
        <v>43</v>
      </c>
      <c r="T79" s="16">
        <v>5.416666666666667</v>
      </c>
      <c r="U79" s="8">
        <v>0.09</v>
      </c>
      <c r="V79" s="23">
        <v>1</v>
      </c>
      <c r="W79" s="15">
        <v>57.057735110587345</v>
      </c>
      <c r="X79" s="6">
        <v>7.082</v>
      </c>
      <c r="Y79" s="6">
        <v>0</v>
      </c>
      <c r="AB79" s="6">
        <v>0</v>
      </c>
      <c r="AC79" s="6">
        <v>0</v>
      </c>
      <c r="AD79" s="6">
        <v>1</v>
      </c>
      <c r="AE79" s="6">
        <v>0</v>
      </c>
      <c r="AF79" s="6">
        <v>1</v>
      </c>
      <c r="AG79" s="6">
        <v>0</v>
      </c>
      <c r="AH79" s="6">
        <v>1</v>
      </c>
      <c r="AI79" s="6">
        <v>1</v>
      </c>
      <c r="AJ79" s="6">
        <v>0</v>
      </c>
      <c r="AK79" s="6">
        <v>0</v>
      </c>
      <c r="AL79" s="6">
        <v>0</v>
      </c>
      <c r="AM79" s="6">
        <v>0</v>
      </c>
      <c r="AN79" s="6">
        <v>0</v>
      </c>
      <c r="AO79" s="6">
        <v>1</v>
      </c>
      <c r="AP79" s="6">
        <v>0</v>
      </c>
      <c r="AQ79" s="6">
        <v>0</v>
      </c>
      <c r="AR79" s="6">
        <v>0</v>
      </c>
      <c r="AS79" s="6">
        <v>1</v>
      </c>
      <c r="AT79" s="6">
        <v>0</v>
      </c>
      <c r="AU79" s="6">
        <v>0</v>
      </c>
      <c r="AW79" s="3">
        <v>0.09</v>
      </c>
      <c r="AX79" s="13">
        <v>1.12</v>
      </c>
      <c r="AY79" s="6">
        <v>23.547</v>
      </c>
      <c r="AZ79" s="3">
        <v>4.4</v>
      </c>
      <c r="BA79" s="13">
        <v>6.510258</v>
      </c>
      <c r="BB79" s="6">
        <v>3</v>
      </c>
      <c r="BC79" s="6">
        <v>0</v>
      </c>
      <c r="BK79" s="13">
        <v>69.44444</v>
      </c>
      <c r="BN79" s="13">
        <v>3.869048</v>
      </c>
    </row>
    <row r="80" spans="1:67" ht="12.75">
      <c r="A80" s="6" t="s">
        <v>216</v>
      </c>
      <c r="B80" s="6" t="s">
        <v>217</v>
      </c>
      <c r="C80" s="6" t="s">
        <v>69</v>
      </c>
      <c r="D80" s="6" t="s">
        <v>55</v>
      </c>
      <c r="E80" s="6">
        <v>1</v>
      </c>
      <c r="F80" s="6">
        <v>0</v>
      </c>
      <c r="G80" s="6">
        <v>0</v>
      </c>
      <c r="H80" s="6">
        <v>1</v>
      </c>
      <c r="I80" s="6">
        <v>0</v>
      </c>
      <c r="J80" s="6" t="s">
        <v>27</v>
      </c>
      <c r="K80" s="22">
        <v>0.83</v>
      </c>
      <c r="L80" s="22">
        <v>0.8333333333333334</v>
      </c>
      <c r="M80" s="6">
        <v>0.035</v>
      </c>
      <c r="N80" s="6">
        <v>3</v>
      </c>
      <c r="O80" s="6">
        <v>1</v>
      </c>
      <c r="P80" s="22">
        <v>3.42</v>
      </c>
      <c r="Q80" s="22">
        <v>93.8</v>
      </c>
      <c r="R80" s="22">
        <v>70.49650102324708</v>
      </c>
      <c r="S80" s="6" t="s">
        <v>27</v>
      </c>
      <c r="T80" s="16">
        <v>0.8333333333333334</v>
      </c>
      <c r="U80" s="8">
        <v>0.035</v>
      </c>
      <c r="V80" s="23">
        <v>1</v>
      </c>
      <c r="W80" s="15">
        <v>93.83327377577025</v>
      </c>
      <c r="X80" s="6">
        <v>9.591</v>
      </c>
      <c r="Y80" s="6">
        <v>0</v>
      </c>
      <c r="AB80" s="6">
        <v>0</v>
      </c>
      <c r="AC80" s="6">
        <v>0</v>
      </c>
      <c r="AD80" s="6">
        <v>1</v>
      </c>
      <c r="AE80" s="6">
        <v>1</v>
      </c>
      <c r="AF80" s="6">
        <v>1</v>
      </c>
      <c r="AG80" s="6">
        <v>1</v>
      </c>
      <c r="AH80" s="6">
        <v>1</v>
      </c>
      <c r="AI80" s="6">
        <v>1</v>
      </c>
      <c r="AJ80" s="6">
        <v>0</v>
      </c>
      <c r="AK80" s="6">
        <v>1</v>
      </c>
      <c r="AL80" s="6">
        <v>1</v>
      </c>
      <c r="AM80" s="6">
        <v>0</v>
      </c>
      <c r="AN80" s="6">
        <v>1</v>
      </c>
      <c r="AO80" s="6">
        <v>0</v>
      </c>
      <c r="AP80" s="6">
        <v>0</v>
      </c>
      <c r="AQ80" s="6">
        <v>1</v>
      </c>
      <c r="AR80" s="6">
        <v>0</v>
      </c>
      <c r="AS80" s="6">
        <v>0</v>
      </c>
      <c r="AT80" s="6">
        <v>0</v>
      </c>
      <c r="AU80" s="6">
        <v>1</v>
      </c>
      <c r="AV80" s="6">
        <v>1</v>
      </c>
      <c r="AW80" s="3">
        <v>0.99</v>
      </c>
      <c r="AX80" s="13">
        <v>5.691</v>
      </c>
      <c r="AY80" s="6">
        <v>26.395</v>
      </c>
      <c r="AZ80" s="3">
        <v>-1.11</v>
      </c>
      <c r="BA80" s="13">
        <v>5.347107</v>
      </c>
      <c r="BB80" s="6">
        <v>2</v>
      </c>
      <c r="BC80" s="6">
        <v>1</v>
      </c>
      <c r="BF80" s="22">
        <v>5.2</v>
      </c>
      <c r="BG80" s="22">
        <v>4.5</v>
      </c>
      <c r="BH80" s="22">
        <v>5.7</v>
      </c>
      <c r="BI80" s="22">
        <v>4.6</v>
      </c>
      <c r="BJ80" s="22">
        <v>4.7</v>
      </c>
      <c r="BK80" s="13">
        <v>36.80556</v>
      </c>
      <c r="BL80" s="13">
        <v>6.3</v>
      </c>
      <c r="BM80" s="13">
        <v>6.8</v>
      </c>
      <c r="BN80" s="13">
        <v>6.85</v>
      </c>
      <c r="BO80" s="3">
        <v>3.25</v>
      </c>
    </row>
    <row r="81" spans="1:67" ht="12.75">
      <c r="A81" s="6" t="s">
        <v>218</v>
      </c>
      <c r="B81" s="6" t="s">
        <v>219</v>
      </c>
      <c r="C81" s="6" t="s">
        <v>54</v>
      </c>
      <c r="D81" s="6" t="s">
        <v>70</v>
      </c>
      <c r="E81" s="6">
        <v>0</v>
      </c>
      <c r="F81" s="6">
        <v>1</v>
      </c>
      <c r="G81" s="6">
        <v>0</v>
      </c>
      <c r="H81" s="6">
        <v>0</v>
      </c>
      <c r="I81" s="6">
        <v>0</v>
      </c>
      <c r="J81" s="6" t="s">
        <v>27</v>
      </c>
      <c r="K81" s="22">
        <v>2.67</v>
      </c>
      <c r="L81" s="22">
        <v>2.6666666666666665</v>
      </c>
      <c r="M81" s="6">
        <v>0.36</v>
      </c>
      <c r="N81" s="6">
        <v>2</v>
      </c>
      <c r="O81" s="6">
        <v>1</v>
      </c>
      <c r="P81" s="22">
        <v>5.94</v>
      </c>
      <c r="Q81" s="22">
        <v>54.9</v>
      </c>
      <c r="R81" s="22">
        <v>44.5865727530672</v>
      </c>
      <c r="S81" s="6" t="s">
        <v>27</v>
      </c>
      <c r="T81" s="16">
        <v>2.6666666666666665</v>
      </c>
      <c r="U81" s="8">
        <v>0.36</v>
      </c>
      <c r="V81" s="23">
        <v>1</v>
      </c>
      <c r="W81" s="15">
        <v>54.87578184992886</v>
      </c>
      <c r="X81" s="6">
        <v>7.84</v>
      </c>
      <c r="Y81" s="6">
        <v>1</v>
      </c>
      <c r="AB81" s="6">
        <v>0</v>
      </c>
      <c r="AC81" s="6">
        <v>1</v>
      </c>
      <c r="AD81" s="6">
        <v>1</v>
      </c>
      <c r="AE81" s="6">
        <v>0</v>
      </c>
      <c r="AF81" s="6">
        <v>1</v>
      </c>
      <c r="AG81" s="6">
        <v>0</v>
      </c>
      <c r="AH81" s="6">
        <v>1</v>
      </c>
      <c r="AI81" s="6">
        <v>0</v>
      </c>
      <c r="AJ81" s="6">
        <v>0</v>
      </c>
      <c r="AK81" s="6">
        <v>0</v>
      </c>
      <c r="AL81" s="6">
        <v>0</v>
      </c>
      <c r="AM81" s="6">
        <v>0</v>
      </c>
      <c r="AN81" s="6">
        <v>0</v>
      </c>
      <c r="AO81" s="6">
        <v>0</v>
      </c>
      <c r="AP81" s="6">
        <v>0</v>
      </c>
      <c r="AQ81" s="6">
        <v>1</v>
      </c>
      <c r="AR81" s="6">
        <v>0</v>
      </c>
      <c r="AS81" s="6">
        <v>0</v>
      </c>
      <c r="AT81" s="6">
        <v>1</v>
      </c>
      <c r="AU81" s="6">
        <v>1</v>
      </c>
      <c r="AV81" s="6">
        <v>1</v>
      </c>
      <c r="AW81" s="3">
        <v>1</v>
      </c>
      <c r="AX81" s="13">
        <v>4.657</v>
      </c>
      <c r="AY81" s="6">
        <v>25.517</v>
      </c>
      <c r="AZ81" s="3">
        <v>0.4</v>
      </c>
      <c r="BA81" s="13">
        <v>5.966147</v>
      </c>
      <c r="BB81" s="6">
        <v>2</v>
      </c>
      <c r="BC81" s="6">
        <v>0</v>
      </c>
      <c r="BD81" s="22">
        <v>15.5</v>
      </c>
      <c r="BE81" s="22">
        <v>15.8</v>
      </c>
      <c r="BF81" s="22">
        <v>5.1</v>
      </c>
      <c r="BG81" s="22">
        <v>3.4</v>
      </c>
      <c r="BH81" s="22">
        <v>5.4</v>
      </c>
      <c r="BI81" s="22">
        <v>4.4</v>
      </c>
      <c r="BJ81" s="22">
        <v>4.3</v>
      </c>
      <c r="BK81" s="13">
        <v>53.47222</v>
      </c>
      <c r="BL81" s="13">
        <v>3.995833</v>
      </c>
      <c r="BM81" s="13">
        <v>4.784722</v>
      </c>
      <c r="BN81" s="13">
        <v>5.178572</v>
      </c>
      <c r="BO81" s="3">
        <v>3.41</v>
      </c>
    </row>
    <row r="82" spans="1:66" ht="12.75">
      <c r="A82" s="6" t="s">
        <v>220</v>
      </c>
      <c r="B82" s="6" t="s">
        <v>221</v>
      </c>
      <c r="C82" s="6" t="s">
        <v>54</v>
      </c>
      <c r="D82" s="6" t="s">
        <v>58</v>
      </c>
      <c r="E82" s="6">
        <v>1</v>
      </c>
      <c r="F82" s="6">
        <v>0</v>
      </c>
      <c r="G82" s="6">
        <v>1</v>
      </c>
      <c r="H82" s="6">
        <v>0</v>
      </c>
      <c r="I82" s="6">
        <v>0</v>
      </c>
      <c r="J82" s="6" t="s">
        <v>27</v>
      </c>
      <c r="K82" s="22">
        <v>1.25</v>
      </c>
      <c r="L82" s="22">
        <v>1.25</v>
      </c>
      <c r="M82" s="6">
        <v>0.07</v>
      </c>
      <c r="N82" s="6">
        <v>2</v>
      </c>
      <c r="O82" s="6">
        <v>0</v>
      </c>
      <c r="P82" s="22">
        <v>9</v>
      </c>
      <c r="Q82" s="22">
        <v>56.6</v>
      </c>
      <c r="R82" s="22">
        <v>49.024087671237815</v>
      </c>
      <c r="S82" s="6" t="s">
        <v>27</v>
      </c>
      <c r="T82" s="16">
        <v>1.25</v>
      </c>
      <c r="U82" s="8">
        <v>0.07</v>
      </c>
      <c r="V82" s="23">
        <v>1</v>
      </c>
      <c r="W82" s="15">
        <v>83.50256691254793</v>
      </c>
      <c r="X82" s="6">
        <v>7.875</v>
      </c>
      <c r="Y82" s="6">
        <v>1</v>
      </c>
      <c r="AB82" s="6">
        <v>1</v>
      </c>
      <c r="AC82" s="6">
        <v>0</v>
      </c>
      <c r="AD82" s="6">
        <v>1</v>
      </c>
      <c r="AE82" s="6">
        <v>0</v>
      </c>
      <c r="AF82" s="6">
        <v>1</v>
      </c>
      <c r="AG82" s="6">
        <v>0</v>
      </c>
      <c r="AH82" s="6">
        <v>0</v>
      </c>
      <c r="AI82" s="6">
        <v>1</v>
      </c>
      <c r="AJ82" s="6">
        <v>1</v>
      </c>
      <c r="AK82" s="6">
        <v>1</v>
      </c>
      <c r="AL82" s="6">
        <v>1</v>
      </c>
      <c r="AM82" s="6">
        <v>0</v>
      </c>
      <c r="AN82" s="6">
        <v>0</v>
      </c>
      <c r="AO82" s="6">
        <v>1</v>
      </c>
      <c r="AP82" s="6">
        <v>0</v>
      </c>
      <c r="AQ82" s="6">
        <v>0</v>
      </c>
      <c r="AR82" s="6">
        <v>0</v>
      </c>
      <c r="AS82" s="6">
        <v>0</v>
      </c>
      <c r="AT82" s="6">
        <v>0</v>
      </c>
      <c r="AU82" s="6">
        <v>1</v>
      </c>
      <c r="AV82" s="6">
        <v>0</v>
      </c>
      <c r="AW82" s="3">
        <v>0.67</v>
      </c>
      <c r="AX82" s="13">
        <v>1.982</v>
      </c>
      <c r="AY82" s="6">
        <v>23.675</v>
      </c>
      <c r="AZ82" s="3">
        <v>2.69</v>
      </c>
      <c r="BA82" s="13">
        <v>3.295837</v>
      </c>
      <c r="BB82" s="6">
        <v>0</v>
      </c>
      <c r="BC82" s="6">
        <v>1</v>
      </c>
      <c r="BD82" s="22">
        <v>20.7</v>
      </c>
      <c r="BE82" s="22">
        <v>16.7</v>
      </c>
      <c r="BF82" s="22">
        <v>5.5</v>
      </c>
      <c r="BG82" s="22">
        <v>3.8</v>
      </c>
      <c r="BH82" s="22">
        <v>4.5</v>
      </c>
      <c r="BI82" s="22">
        <v>5.1</v>
      </c>
      <c r="BJ82" s="22">
        <v>3.8</v>
      </c>
      <c r="BK82" s="13">
        <v>47.91667</v>
      </c>
      <c r="BN82" s="13">
        <v>4.940476</v>
      </c>
    </row>
    <row r="83" spans="1:67" ht="12.75">
      <c r="A83" s="6" t="s">
        <v>222</v>
      </c>
      <c r="B83" s="6" t="s">
        <v>223</v>
      </c>
      <c r="C83" s="6" t="s">
        <v>54</v>
      </c>
      <c r="D83" s="6" t="s">
        <v>58</v>
      </c>
      <c r="E83" s="6">
        <v>1</v>
      </c>
      <c r="F83" s="6">
        <v>0</v>
      </c>
      <c r="G83" s="6">
        <v>1</v>
      </c>
      <c r="H83" s="6">
        <v>0</v>
      </c>
      <c r="I83" s="6">
        <v>0</v>
      </c>
      <c r="J83" s="6" t="s">
        <v>27</v>
      </c>
      <c r="K83" s="22">
        <v>5.88</v>
      </c>
      <c r="L83" s="22">
        <v>5.875</v>
      </c>
      <c r="M83" s="6">
        <v>0.07</v>
      </c>
      <c r="N83" s="6">
        <v>1</v>
      </c>
      <c r="O83" s="6">
        <v>0</v>
      </c>
      <c r="P83" s="22">
        <v>46.7</v>
      </c>
      <c r="Q83" s="22">
        <v>6.6</v>
      </c>
      <c r="R83" s="22">
        <v>6.630764911576807</v>
      </c>
      <c r="S83" s="6" t="s">
        <v>43</v>
      </c>
      <c r="T83" s="16">
        <v>5.875</v>
      </c>
      <c r="U83" s="8">
        <v>0.07</v>
      </c>
      <c r="V83" s="23">
        <v>1</v>
      </c>
      <c r="W83" s="15">
        <v>9.788272012327667</v>
      </c>
      <c r="X83" s="6">
        <v>8.23</v>
      </c>
      <c r="Y83" s="6">
        <v>0</v>
      </c>
      <c r="AB83" s="6">
        <v>0</v>
      </c>
      <c r="AC83" s="6">
        <v>0</v>
      </c>
      <c r="AD83" s="6">
        <v>1</v>
      </c>
      <c r="AE83" s="6">
        <v>0</v>
      </c>
      <c r="AF83" s="6">
        <v>0</v>
      </c>
      <c r="AG83" s="6">
        <v>0</v>
      </c>
      <c r="AH83" s="6">
        <v>0</v>
      </c>
      <c r="AI83" s="6">
        <v>0</v>
      </c>
      <c r="AJ83" s="6">
        <v>0</v>
      </c>
      <c r="AK83" s="6">
        <v>0</v>
      </c>
      <c r="AL83" s="6">
        <v>0</v>
      </c>
      <c r="AM83" s="6">
        <v>1</v>
      </c>
      <c r="AN83" s="6">
        <v>1</v>
      </c>
      <c r="AO83" s="6">
        <v>1</v>
      </c>
      <c r="AP83" s="6">
        <v>0</v>
      </c>
      <c r="AQ83" s="6">
        <v>1</v>
      </c>
      <c r="AR83" s="6">
        <v>0</v>
      </c>
      <c r="AS83" s="6">
        <v>1</v>
      </c>
      <c r="AT83" s="6">
        <v>1</v>
      </c>
      <c r="AU83" s="6">
        <v>1</v>
      </c>
      <c r="AV83" s="6">
        <v>0</v>
      </c>
      <c r="AW83" s="3">
        <v>0.2</v>
      </c>
      <c r="AX83" s="13">
        <v>1.429</v>
      </c>
      <c r="AY83" s="6">
        <v>25.943</v>
      </c>
      <c r="AZ83" s="3">
        <v>45.38</v>
      </c>
      <c r="BA83" s="13">
        <v>5.799093</v>
      </c>
      <c r="BB83" s="6">
        <v>2</v>
      </c>
      <c r="BC83" s="6">
        <v>1</v>
      </c>
      <c r="BD83" s="22">
        <v>14.2</v>
      </c>
      <c r="BE83" s="22">
        <v>20.4</v>
      </c>
      <c r="BF83" s="22">
        <v>3.8</v>
      </c>
      <c r="BG83" s="22">
        <v>2.7</v>
      </c>
      <c r="BH83" s="22">
        <v>3.6</v>
      </c>
      <c r="BI83" s="22">
        <v>3.1</v>
      </c>
      <c r="BJ83" s="22">
        <v>4</v>
      </c>
      <c r="BK83" s="13">
        <v>38.19444</v>
      </c>
      <c r="BL83" s="13">
        <v>4.005208</v>
      </c>
      <c r="BM83" s="13">
        <v>5.272917</v>
      </c>
      <c r="BN83" s="13">
        <v>5.178572</v>
      </c>
      <c r="BO83" s="3">
        <v>2.07</v>
      </c>
    </row>
    <row r="84" spans="1:63" ht="12.75">
      <c r="A84" s="6" t="s">
        <v>224</v>
      </c>
      <c r="B84" s="6" t="s">
        <v>225</v>
      </c>
      <c r="C84" s="6" t="s">
        <v>54</v>
      </c>
      <c r="D84" s="6" t="s">
        <v>55</v>
      </c>
      <c r="E84" s="6">
        <v>1</v>
      </c>
      <c r="F84" s="6">
        <v>0</v>
      </c>
      <c r="G84" s="6">
        <v>0</v>
      </c>
      <c r="H84" s="6">
        <v>1</v>
      </c>
      <c r="I84" s="6">
        <v>0</v>
      </c>
      <c r="J84" s="6" t="s">
        <v>27</v>
      </c>
      <c r="K84" s="22">
        <v>2.916667</v>
      </c>
      <c r="L84" s="22">
        <v>2.9166666666666665</v>
      </c>
      <c r="M84" s="6">
        <v>0.42</v>
      </c>
      <c r="N84" s="6">
        <v>2</v>
      </c>
      <c r="O84" s="6">
        <v>0</v>
      </c>
      <c r="P84" s="22">
        <v>17.40122</v>
      </c>
      <c r="Q84" s="22">
        <v>17.5</v>
      </c>
      <c r="R84" s="22">
        <v>12.275642673364128</v>
      </c>
      <c r="S84" s="6" t="s">
        <v>27</v>
      </c>
      <c r="T84" s="17">
        <v>2.9166666666666665</v>
      </c>
      <c r="U84" s="6">
        <v>0.42</v>
      </c>
      <c r="V84" s="23">
        <v>1</v>
      </c>
      <c r="W84" s="15">
        <v>36.325881380363235</v>
      </c>
      <c r="X84" s="6">
        <v>7.139</v>
      </c>
      <c r="Y84" s="6">
        <v>0</v>
      </c>
      <c r="AB84" s="6">
        <v>1</v>
      </c>
      <c r="AC84" s="6">
        <v>0</v>
      </c>
      <c r="AD84" s="6">
        <v>0</v>
      </c>
      <c r="AE84" s="6">
        <v>0</v>
      </c>
      <c r="AF84" s="6">
        <v>0</v>
      </c>
      <c r="AG84" s="6">
        <v>0</v>
      </c>
      <c r="AH84" s="6">
        <v>1</v>
      </c>
      <c r="AI84" s="6">
        <v>1</v>
      </c>
      <c r="AJ84" s="6">
        <v>1</v>
      </c>
      <c r="AK84" s="6">
        <v>1</v>
      </c>
      <c r="AL84" s="6">
        <v>0</v>
      </c>
      <c r="AM84" s="6">
        <v>0</v>
      </c>
      <c r="AN84" s="6">
        <v>0</v>
      </c>
      <c r="AO84" s="6">
        <v>0</v>
      </c>
      <c r="AQ84" s="6">
        <v>1</v>
      </c>
      <c r="AS84" s="6">
        <v>1</v>
      </c>
      <c r="AT84" s="6">
        <v>0</v>
      </c>
      <c r="AU84" s="6">
        <v>1</v>
      </c>
      <c r="AV84" s="6">
        <v>0</v>
      </c>
      <c r="AW84" s="3">
        <v>0.15</v>
      </c>
      <c r="AX84" s="13">
        <v>-3.87</v>
      </c>
      <c r="AY84" s="6">
        <v>24.368</v>
      </c>
      <c r="AZ84" s="3">
        <v>14.76</v>
      </c>
      <c r="BA84" s="13">
        <v>5.594711</v>
      </c>
      <c r="BB84" s="6">
        <v>2</v>
      </c>
      <c r="BC84" s="6">
        <v>0</v>
      </c>
      <c r="BD84" s="22">
        <v>26.3</v>
      </c>
      <c r="BE84" s="22">
        <v>8.3</v>
      </c>
      <c r="BF84" s="22">
        <v>2.7</v>
      </c>
      <c r="BG84" s="22">
        <v>2.1</v>
      </c>
      <c r="BH84" s="22">
        <v>3.8</v>
      </c>
      <c r="BI84" s="22">
        <v>3.9</v>
      </c>
      <c r="BJ84" s="22">
        <v>2.4</v>
      </c>
      <c r="BK84" s="13">
        <v>65.278</v>
      </c>
    </row>
    <row r="85" spans="1:66" ht="12.75">
      <c r="A85" s="6" t="s">
        <v>226</v>
      </c>
      <c r="B85" s="6" t="s">
        <v>227</v>
      </c>
      <c r="C85" s="6" t="s">
        <v>69</v>
      </c>
      <c r="D85" s="6" t="s">
        <v>58</v>
      </c>
      <c r="E85" s="6">
        <v>1</v>
      </c>
      <c r="F85" s="6">
        <v>0</v>
      </c>
      <c r="G85" s="6">
        <v>1</v>
      </c>
      <c r="H85" s="6">
        <v>0</v>
      </c>
      <c r="I85" s="6">
        <v>0</v>
      </c>
      <c r="J85" s="6" t="s">
        <v>66</v>
      </c>
      <c r="K85" s="22">
        <v>4.96</v>
      </c>
      <c r="L85" s="22">
        <v>5.1225</v>
      </c>
      <c r="M85" s="6">
        <v>0.38</v>
      </c>
      <c r="N85" s="6">
        <v>3</v>
      </c>
      <c r="O85" s="6">
        <v>0</v>
      </c>
      <c r="P85" s="22">
        <v>8.05</v>
      </c>
      <c r="Q85" s="22">
        <v>21.8</v>
      </c>
      <c r="R85" s="22">
        <v>10.353112684283113</v>
      </c>
      <c r="S85" s="6" t="s">
        <v>66</v>
      </c>
      <c r="T85" s="18">
        <v>4.958333333333333</v>
      </c>
      <c r="U85" s="8">
        <v>0.38</v>
      </c>
      <c r="V85" s="23">
        <v>1</v>
      </c>
      <c r="W85" s="15">
        <v>42.229801738523214</v>
      </c>
      <c r="X85" s="6">
        <v>9.801</v>
      </c>
      <c r="Z85" s="6">
        <v>0</v>
      </c>
      <c r="AA85" s="6">
        <v>1</v>
      </c>
      <c r="AB85" s="6">
        <v>0</v>
      </c>
      <c r="AC85" s="6">
        <v>0</v>
      </c>
      <c r="AD85" s="6">
        <v>0</v>
      </c>
      <c r="AE85" s="6">
        <v>0</v>
      </c>
      <c r="AF85" s="6">
        <v>0</v>
      </c>
      <c r="AG85" s="6">
        <v>0</v>
      </c>
      <c r="AH85" s="6">
        <v>0</v>
      </c>
      <c r="AI85" s="6">
        <v>0</v>
      </c>
      <c r="AQ85" s="6">
        <v>0</v>
      </c>
      <c r="AR85" s="6">
        <v>0</v>
      </c>
      <c r="AS85" s="6">
        <v>0</v>
      </c>
      <c r="AW85" s="3">
        <v>0.52</v>
      </c>
      <c r="AX85" s="13">
        <v>-3.15</v>
      </c>
      <c r="AY85" s="6">
        <v>24.663</v>
      </c>
      <c r="AZ85" s="3">
        <v>5.75</v>
      </c>
      <c r="BA85" s="13">
        <v>6.419995</v>
      </c>
      <c r="BB85" s="6">
        <v>2</v>
      </c>
      <c r="BC85" s="6">
        <v>1</v>
      </c>
      <c r="BK85" s="13">
        <v>61.11111</v>
      </c>
      <c r="BN85" s="13">
        <v>4.523809</v>
      </c>
    </row>
    <row r="86" spans="1:67" ht="12.75">
      <c r="A86" s="6" t="s">
        <v>228</v>
      </c>
      <c r="B86" s="6" t="s">
        <v>229</v>
      </c>
      <c r="C86" s="6" t="s">
        <v>69</v>
      </c>
      <c r="D86" s="6" t="s">
        <v>70</v>
      </c>
      <c r="E86" s="6">
        <v>0</v>
      </c>
      <c r="F86" s="6">
        <v>1</v>
      </c>
      <c r="G86" s="6">
        <v>0</v>
      </c>
      <c r="H86" s="6">
        <v>0</v>
      </c>
      <c r="I86" s="6">
        <v>0</v>
      </c>
      <c r="J86" s="6" t="s">
        <v>66</v>
      </c>
      <c r="K86" s="22">
        <v>0.5</v>
      </c>
      <c r="L86" s="22">
        <v>1</v>
      </c>
      <c r="M86" s="6">
        <v>0.06</v>
      </c>
      <c r="N86" s="6">
        <v>1</v>
      </c>
      <c r="O86" s="6">
        <v>1</v>
      </c>
      <c r="P86" s="22">
        <v>3.69</v>
      </c>
      <c r="Q86" s="22">
        <v>92.3</v>
      </c>
      <c r="R86" s="22">
        <v>92.31337983436443</v>
      </c>
      <c r="S86" s="6" t="s">
        <v>66</v>
      </c>
      <c r="T86" s="16">
        <v>0.5</v>
      </c>
      <c r="U86" s="8">
        <v>0.08</v>
      </c>
      <c r="V86" s="23">
        <v>1</v>
      </c>
      <c r="W86" s="15">
        <v>90.34926536980348</v>
      </c>
      <c r="X86" s="6">
        <v>10.432</v>
      </c>
      <c r="Y86" s="6">
        <v>0</v>
      </c>
      <c r="Z86" s="6">
        <v>1</v>
      </c>
      <c r="AA86" s="6">
        <v>1</v>
      </c>
      <c r="AB86" s="6">
        <v>1</v>
      </c>
      <c r="AC86" s="6">
        <v>0</v>
      </c>
      <c r="AD86" s="6">
        <v>0</v>
      </c>
      <c r="AE86" s="6">
        <v>0</v>
      </c>
      <c r="AF86" s="6">
        <v>0</v>
      </c>
      <c r="AG86" s="6">
        <v>0</v>
      </c>
      <c r="AH86" s="6">
        <v>1</v>
      </c>
      <c r="AI86" s="6">
        <v>0</v>
      </c>
      <c r="AJ86" s="6">
        <v>0</v>
      </c>
      <c r="AK86" s="6">
        <v>1</v>
      </c>
      <c r="AL86" s="6">
        <v>1</v>
      </c>
      <c r="AM86" s="6">
        <v>0</v>
      </c>
      <c r="AN86" s="6">
        <v>0</v>
      </c>
      <c r="AO86" s="6">
        <v>0</v>
      </c>
      <c r="AP86" s="6">
        <v>0</v>
      </c>
      <c r="AQ86" s="6">
        <v>1</v>
      </c>
      <c r="AR86" s="6">
        <v>1</v>
      </c>
      <c r="AS86" s="6">
        <v>0</v>
      </c>
      <c r="AT86" s="6">
        <v>0</v>
      </c>
      <c r="AU86" s="6">
        <v>1</v>
      </c>
      <c r="AV86" s="6">
        <v>1</v>
      </c>
      <c r="AW86" s="3">
        <v>1.36</v>
      </c>
      <c r="AX86" s="13">
        <v>2.112</v>
      </c>
      <c r="AY86" s="6">
        <v>27.999</v>
      </c>
      <c r="AZ86" s="3">
        <v>2.48</v>
      </c>
      <c r="BA86" s="13">
        <v>5.662961</v>
      </c>
      <c r="BB86" s="6">
        <v>4</v>
      </c>
      <c r="BC86" s="6">
        <v>1</v>
      </c>
      <c r="BD86" s="22">
        <v>2.2</v>
      </c>
      <c r="BE86" s="22">
        <v>83.3</v>
      </c>
      <c r="BF86" s="22">
        <v>6.6</v>
      </c>
      <c r="BG86" s="22">
        <v>5.1</v>
      </c>
      <c r="BH86" s="22">
        <v>4</v>
      </c>
      <c r="BI86" s="22">
        <v>6.6</v>
      </c>
      <c r="BJ86" s="22">
        <v>6.7</v>
      </c>
      <c r="BK86" s="13">
        <v>29.16667</v>
      </c>
      <c r="BL86" s="13">
        <v>6.188541</v>
      </c>
      <c r="BM86" s="13">
        <v>7.426042</v>
      </c>
      <c r="BN86" s="13">
        <v>9.107143</v>
      </c>
      <c r="BO86" s="3">
        <v>4.67</v>
      </c>
    </row>
    <row r="87" spans="1:67" ht="12.75">
      <c r="A87" s="6" t="s">
        <v>230</v>
      </c>
      <c r="B87" s="6" t="s">
        <v>231</v>
      </c>
      <c r="C87" s="6" t="s">
        <v>69</v>
      </c>
      <c r="D87" s="6" t="s">
        <v>70</v>
      </c>
      <c r="E87" s="6">
        <v>0</v>
      </c>
      <c r="F87" s="6">
        <v>1</v>
      </c>
      <c r="G87" s="6">
        <v>0</v>
      </c>
      <c r="H87" s="6">
        <v>0</v>
      </c>
      <c r="I87" s="6">
        <v>0</v>
      </c>
      <c r="J87" s="6" t="s">
        <v>27</v>
      </c>
      <c r="K87" s="22">
        <v>2</v>
      </c>
      <c r="L87" s="22">
        <v>2</v>
      </c>
      <c r="M87" s="6">
        <v>0.07</v>
      </c>
      <c r="N87" s="6">
        <v>1</v>
      </c>
      <c r="O87" s="6">
        <v>1</v>
      </c>
      <c r="P87" s="22">
        <v>4.12</v>
      </c>
      <c r="Q87" s="22">
        <v>85.8</v>
      </c>
      <c r="R87" s="22">
        <v>85.78152731370216</v>
      </c>
      <c r="S87" s="6" t="s">
        <v>27</v>
      </c>
      <c r="T87" s="16">
        <f>((13+16)/2)/12</f>
        <v>1.2083333333333333</v>
      </c>
      <c r="U87" s="8">
        <v>0.05</v>
      </c>
      <c r="V87" s="23">
        <v>1</v>
      </c>
      <c r="W87" s="15">
        <v>90.4740217368845</v>
      </c>
      <c r="X87" s="6">
        <v>10.631</v>
      </c>
      <c r="Y87" s="6">
        <v>0</v>
      </c>
      <c r="AB87" s="6">
        <v>1</v>
      </c>
      <c r="AC87" s="6">
        <v>1</v>
      </c>
      <c r="AD87" s="6">
        <v>1</v>
      </c>
      <c r="AE87" s="6">
        <v>1</v>
      </c>
      <c r="AF87" s="6">
        <v>1</v>
      </c>
      <c r="AG87" s="6">
        <v>0</v>
      </c>
      <c r="AH87" s="6">
        <v>1</v>
      </c>
      <c r="AI87" s="6">
        <v>1</v>
      </c>
      <c r="AJ87" s="6">
        <v>0</v>
      </c>
      <c r="AK87" s="6">
        <v>1</v>
      </c>
      <c r="AL87" s="6">
        <v>1</v>
      </c>
      <c r="AM87" s="6">
        <v>0</v>
      </c>
      <c r="AN87" s="6">
        <v>0</v>
      </c>
      <c r="AO87" s="6">
        <v>0</v>
      </c>
      <c r="AP87" s="6">
        <v>1</v>
      </c>
      <c r="AQ87" s="6">
        <v>1</v>
      </c>
      <c r="AR87" s="6">
        <v>1</v>
      </c>
      <c r="AS87" s="6">
        <v>1</v>
      </c>
      <c r="AT87" s="6">
        <v>0</v>
      </c>
      <c r="AU87" s="6">
        <v>0</v>
      </c>
      <c r="AV87" s="6">
        <v>1</v>
      </c>
      <c r="AW87" s="3">
        <v>1.46</v>
      </c>
      <c r="AX87" s="13">
        <v>1.927</v>
      </c>
      <c r="AY87" s="6">
        <v>29.876</v>
      </c>
      <c r="AZ87" s="3">
        <v>1.87</v>
      </c>
      <c r="BA87" s="13">
        <v>5.521461</v>
      </c>
      <c r="BB87" s="6">
        <v>1</v>
      </c>
      <c r="BC87" s="6">
        <v>1</v>
      </c>
      <c r="BD87" s="22">
        <v>1.3</v>
      </c>
      <c r="BE87" s="22">
        <v>75</v>
      </c>
      <c r="BF87" s="22">
        <v>6.3</v>
      </c>
      <c r="BG87" s="22">
        <v>4.6</v>
      </c>
      <c r="BH87" s="22">
        <v>4.3</v>
      </c>
      <c r="BI87" s="22">
        <v>6.5</v>
      </c>
      <c r="BJ87" s="22">
        <v>6.7</v>
      </c>
      <c r="BK87" s="13">
        <v>45.83333</v>
      </c>
      <c r="BL87" s="13">
        <v>6.988542</v>
      </c>
      <c r="BM87" s="13">
        <v>9.152083</v>
      </c>
      <c r="BN87" s="13">
        <v>8.630952</v>
      </c>
      <c r="BO87" s="3">
        <v>4.47</v>
      </c>
    </row>
    <row r="88" spans="1:66" ht="12.75">
      <c r="A88" s="6" t="s">
        <v>232</v>
      </c>
      <c r="B88" s="6" t="s">
        <v>233</v>
      </c>
      <c r="C88" s="6" t="s">
        <v>63</v>
      </c>
      <c r="D88" s="6" t="s">
        <v>58</v>
      </c>
      <c r="E88" s="6">
        <v>1</v>
      </c>
      <c r="F88" s="6">
        <v>0</v>
      </c>
      <c r="G88" s="6">
        <v>1</v>
      </c>
      <c r="H88" s="6">
        <v>0</v>
      </c>
      <c r="I88" s="6">
        <v>0</v>
      </c>
      <c r="J88" s="6" t="s">
        <v>66</v>
      </c>
      <c r="K88" s="22">
        <v>1.92</v>
      </c>
      <c r="L88" s="22">
        <v>2.0833333333333335</v>
      </c>
      <c r="M88" s="6">
        <v>0.07</v>
      </c>
      <c r="N88" s="6">
        <v>1</v>
      </c>
      <c r="O88" s="6">
        <v>0</v>
      </c>
      <c r="P88" s="22">
        <v>50.93</v>
      </c>
      <c r="Q88" s="22">
        <v>28.6</v>
      </c>
      <c r="R88" s="22">
        <v>28.62116910781463</v>
      </c>
      <c r="S88" s="6" t="s">
        <v>66</v>
      </c>
      <c r="T88" s="16">
        <v>1.9166666666666667</v>
      </c>
      <c r="U88" s="8">
        <v>0.07</v>
      </c>
      <c r="V88" s="23">
        <v>1</v>
      </c>
      <c r="W88" s="15">
        <v>42.250297254393026</v>
      </c>
      <c r="X88" s="6">
        <v>8.281</v>
      </c>
      <c r="Y88" s="6">
        <v>1</v>
      </c>
      <c r="Z88" s="6">
        <v>0</v>
      </c>
      <c r="AA88" s="6">
        <v>0</v>
      </c>
      <c r="AB88" s="6">
        <v>0</v>
      </c>
      <c r="AC88" s="6">
        <v>1</v>
      </c>
      <c r="AD88" s="6">
        <v>1</v>
      </c>
      <c r="AE88" s="6">
        <v>0</v>
      </c>
      <c r="AF88" s="6">
        <v>0</v>
      </c>
      <c r="AG88" s="6">
        <v>0</v>
      </c>
      <c r="AH88" s="6">
        <v>1</v>
      </c>
      <c r="AI88" s="6">
        <v>1</v>
      </c>
      <c r="AJ88" s="6">
        <v>0</v>
      </c>
      <c r="AK88" s="6">
        <v>0</v>
      </c>
      <c r="AL88" s="6">
        <v>0</v>
      </c>
      <c r="AM88" s="6">
        <v>1</v>
      </c>
      <c r="AN88" s="6">
        <v>0</v>
      </c>
      <c r="AO88" s="6">
        <v>0</v>
      </c>
      <c r="AP88" s="6">
        <v>0</v>
      </c>
      <c r="AQ88" s="6">
        <v>1</v>
      </c>
      <c r="AR88" s="6">
        <v>0</v>
      </c>
      <c r="AS88" s="6">
        <v>0</v>
      </c>
      <c r="AT88" s="6">
        <v>1</v>
      </c>
      <c r="AU88" s="6">
        <v>1</v>
      </c>
      <c r="AV88" s="6">
        <v>1</v>
      </c>
      <c r="AW88" s="3">
        <v>0.53</v>
      </c>
      <c r="AX88" s="13">
        <v>0.752</v>
      </c>
      <c r="AY88" s="6">
        <v>23.786</v>
      </c>
      <c r="AZ88" s="3">
        <v>10.01</v>
      </c>
      <c r="BA88" s="13">
        <v>6.429719</v>
      </c>
      <c r="BB88" s="6">
        <v>3</v>
      </c>
      <c r="BC88" s="6">
        <v>1</v>
      </c>
      <c r="BD88" s="22">
        <v>13.9</v>
      </c>
      <c r="BE88" s="22">
        <v>0</v>
      </c>
      <c r="BF88" s="22">
        <v>3.7</v>
      </c>
      <c r="BG88" s="22">
        <v>2</v>
      </c>
      <c r="BH88" s="22">
        <v>1.6</v>
      </c>
      <c r="BI88" s="22">
        <v>3.3</v>
      </c>
      <c r="BJ88" s="22">
        <v>3.3</v>
      </c>
      <c r="BK88" s="13">
        <v>68.05556</v>
      </c>
      <c r="BN88" s="13">
        <v>5</v>
      </c>
    </row>
    <row r="89" spans="1:67" ht="12.75">
      <c r="A89" s="6" t="s">
        <v>234</v>
      </c>
      <c r="B89" s="6" t="s">
        <v>235</v>
      </c>
      <c r="C89" s="6" t="s">
        <v>63</v>
      </c>
      <c r="D89" s="6" t="s">
        <v>58</v>
      </c>
      <c r="E89" s="6">
        <v>1</v>
      </c>
      <c r="F89" s="6">
        <v>0</v>
      </c>
      <c r="G89" s="6">
        <v>1</v>
      </c>
      <c r="H89" s="6">
        <v>0</v>
      </c>
      <c r="I89" s="6">
        <v>0</v>
      </c>
      <c r="J89" s="6" t="s">
        <v>43</v>
      </c>
      <c r="K89" s="22">
        <v>3.96</v>
      </c>
      <c r="L89" s="22">
        <v>4</v>
      </c>
      <c r="M89" s="6">
        <v>0.38</v>
      </c>
      <c r="N89" s="6">
        <v>1</v>
      </c>
      <c r="O89" s="6">
        <v>0</v>
      </c>
      <c r="P89" s="22">
        <v>25.19</v>
      </c>
      <c r="Q89" s="22">
        <v>13.1</v>
      </c>
      <c r="R89" s="22">
        <v>13.148949282165136</v>
      </c>
      <c r="S89" s="6" t="s">
        <v>43</v>
      </c>
      <c r="T89" s="16">
        <v>4</v>
      </c>
      <c r="U89" s="8">
        <v>0.38</v>
      </c>
      <c r="V89" s="23">
        <v>1</v>
      </c>
      <c r="W89" s="15">
        <v>25.23869398687667</v>
      </c>
      <c r="X89" s="6">
        <v>8.299</v>
      </c>
      <c r="Y89" s="6">
        <v>0</v>
      </c>
      <c r="AB89" s="6">
        <v>0</v>
      </c>
      <c r="AC89" s="6">
        <v>0</v>
      </c>
      <c r="AD89" s="6">
        <v>1</v>
      </c>
      <c r="AE89" s="6">
        <v>0</v>
      </c>
      <c r="AF89" s="6">
        <v>1</v>
      </c>
      <c r="AG89" s="6">
        <v>0</v>
      </c>
      <c r="AH89" s="6">
        <v>0</v>
      </c>
      <c r="AI89" s="6">
        <v>1</v>
      </c>
      <c r="AJ89" s="6">
        <v>0</v>
      </c>
      <c r="AK89" s="6">
        <v>1</v>
      </c>
      <c r="AL89" s="6">
        <v>1</v>
      </c>
      <c r="AM89" s="6">
        <v>0</v>
      </c>
      <c r="AN89" s="6">
        <v>0</v>
      </c>
      <c r="AO89" s="6">
        <v>0</v>
      </c>
      <c r="AP89" s="6">
        <v>0</v>
      </c>
      <c r="AQ89" s="6">
        <v>0</v>
      </c>
      <c r="AR89" s="6">
        <v>0</v>
      </c>
      <c r="AS89" s="6">
        <v>0</v>
      </c>
      <c r="AT89" s="6">
        <v>0</v>
      </c>
      <c r="AU89" s="6">
        <v>0</v>
      </c>
      <c r="AV89" s="6">
        <v>0</v>
      </c>
      <c r="AW89" s="3">
        <v>0.11</v>
      </c>
      <c r="AX89" s="13">
        <v>-1.5</v>
      </c>
      <c r="AY89" s="6">
        <v>25.357</v>
      </c>
      <c r="AZ89" s="3">
        <v>26.31</v>
      </c>
      <c r="BA89" s="13">
        <v>6.098074</v>
      </c>
      <c r="BB89" s="6">
        <v>3</v>
      </c>
      <c r="BC89" s="6">
        <v>1</v>
      </c>
      <c r="BD89" s="22">
        <v>9.7</v>
      </c>
      <c r="BE89" s="22">
        <v>8.3</v>
      </c>
      <c r="BF89" s="22">
        <v>3.4</v>
      </c>
      <c r="BG89" s="22">
        <v>2.4</v>
      </c>
      <c r="BH89" s="22">
        <v>2.6</v>
      </c>
      <c r="BI89" s="22">
        <v>4.9</v>
      </c>
      <c r="BJ89" s="22">
        <v>3.3</v>
      </c>
      <c r="BK89" s="13">
        <v>80.55556</v>
      </c>
      <c r="BL89" s="13">
        <v>3.836458</v>
      </c>
      <c r="BM89" s="13">
        <v>4.679167</v>
      </c>
      <c r="BN89" s="13">
        <v>4.702381</v>
      </c>
      <c r="BO89" s="3">
        <v>1.56</v>
      </c>
    </row>
    <row r="90" spans="11:17" ht="12.75">
      <c r="K90" s="22">
        <f>AVERAGE(K2:K89)</f>
        <v>2.64173296590909</v>
      </c>
      <c r="L90" s="22">
        <f>AVERAGE(L2:L89)</f>
        <v>2.915350378787879</v>
      </c>
      <c r="M90" s="6">
        <f>AVERAGE(M2:M89)</f>
        <v>0.13522727272727272</v>
      </c>
      <c r="N90" s="6">
        <f>AVERAGE(N2:N89)</f>
        <v>1.875</v>
      </c>
      <c r="O90" s="6">
        <f>AVERAGE(O2:O89)</f>
        <v>0.36363636363636365</v>
      </c>
      <c r="P90" s="22">
        <f>AVERAGE(P2:P89)</f>
        <v>13.64896875</v>
      </c>
      <c r="Q90" s="22">
        <f>AVERAGE(Q2:Q89)</f>
        <v>51.97500000000003</v>
      </c>
    </row>
    <row r="91" spans="18:22" ht="12.75">
      <c r="R91" s="22">
        <v>46.37843196948277</v>
      </c>
      <c r="U91" s="13"/>
      <c r="V91" s="25"/>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ED4Admin</dc:creator>
  <cp:keywords/>
  <dc:description/>
  <cp:lastModifiedBy>ED4Admin</cp:lastModifiedBy>
  <dcterms:created xsi:type="dcterms:W3CDTF">2008-02-16T04:44:38Z</dcterms:created>
  <dcterms:modified xsi:type="dcterms:W3CDTF">2008-02-16T07:24:36Z</dcterms:modified>
  <cp:category/>
  <cp:version/>
  <cp:contentType/>
  <cp:contentStatus/>
</cp:coreProperties>
</file>