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II\Website\Simulator\"/>
    </mc:Choice>
  </mc:AlternateContent>
  <xr:revisionPtr revIDLastSave="0" documentId="13_ncr:1_{69127AF7-B2B7-4C36-B641-CF3395270185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EU DB2020 Italy" sheetId="1" r:id="rId1"/>
  </sheets>
  <definedNames>
    <definedName name="_xlnm._FilterDatabase" localSheetId="0" hidden="1">'EU DB2020 Italy'!$A$7:$BD$20</definedName>
    <definedName name="Halo">#REF!</definedName>
    <definedName name="Hola">#REF!</definedName>
    <definedName name="Z_01670FF7_1AD5_413F_AA0E_0EB92270E4E0_.wvu.Cols" localSheetId="0" hidden="1">'EU DB2020 Italy'!#REF!</definedName>
    <definedName name="Z_01670FF7_1AD5_413F_AA0E_0EB92270E4E0_.wvu.FilterData" localSheetId="0" hidden="1">'EU DB2020 Italy'!$B$7:$AG$7</definedName>
    <definedName name="Z_01670FF7_1AD5_413F_AA0E_0EB92270E4E0_.wvu.Rows" localSheetId="0" hidden="1">'EU DB2020 Italy'!#REF!,'EU DB2020 Italy'!#REF!</definedName>
    <definedName name="Z_189AA3A3_E7F6_4F73_9681_D846A835EFFC_.wvu.FilterData" localSheetId="0" hidden="1">'EU DB2020 Italy'!$B$7:$AG$7</definedName>
    <definedName name="Z_189AA3A3_E7F6_4F73_9681_D846A835EFFC_.wvu.Rows" localSheetId="0" hidden="1">'EU DB2020 Italy'!#REF!,'EU DB2020 Italy'!#REF!</definedName>
    <definedName name="Z_3F2EE6D6_D722_4FD4_860F_38562C7DBB90_.wvu.Cols" localSheetId="0" hidden="1">'EU DB2020 Italy'!#REF!</definedName>
    <definedName name="Z_3F2EE6D6_D722_4FD4_860F_38562C7DBB90_.wvu.FilterData" localSheetId="0" hidden="1">'EU DB2020 Italy'!$B$7:$AG$7</definedName>
    <definedName name="Z_3F2EE6D6_D722_4FD4_860F_38562C7DBB90_.wvu.Rows" localSheetId="0" hidden="1">'EU DB2020 Italy'!#REF!,'EU DB2020 Italy'!#REF!</definedName>
    <definedName name="Z_4A0115D6_6D39_4E07_BD9E_53C4D488A31B_.wvu.FilterData" localSheetId="0" hidden="1">'EU DB2020 Italy'!$A$7:$BD$20</definedName>
    <definedName name="Z_55CB2F9C_2357_428D_852E_18ACB181BD79_.wvu.Rows" localSheetId="0" hidden="1">'EU DB2020 Italy'!$1:$5,'EU DB2020 Italy'!#REF!,'EU DB2020 Italy'!#REF!,'EU DB2020 Italy'!#REF!,'EU DB2020 Italy'!#REF!</definedName>
    <definedName name="Z_71F4B2F0_DD2A_4B15_9272_BEAAA24B17FE_.wvu.Cols" localSheetId="0" hidden="1">'EU DB2020 Italy'!#REF!</definedName>
    <definedName name="Z_71F4B2F0_DD2A_4B15_9272_BEAAA24B17FE_.wvu.FilterData" localSheetId="0" hidden="1">'EU DB2020 Italy'!$B$7:$AG$7</definedName>
    <definedName name="Z_71F4B2F0_DD2A_4B15_9272_BEAAA24B17FE_.wvu.Rows" localSheetId="0" hidden="1">'EU DB2020 Italy'!#REF!,'EU DB2020 Italy'!#REF!</definedName>
    <definedName name="Z_9D9106E9_2FEF_444D_BF01_642D5A3D45AF_.wvu.Cols" localSheetId="0" hidden="1">'EU DB2020 Italy'!#REF!</definedName>
    <definedName name="Z_9D9106E9_2FEF_444D_BF01_642D5A3D45AF_.wvu.FilterData" localSheetId="0" hidden="1">'EU DB2020 Italy'!$B$7:$AG$7</definedName>
    <definedName name="Z_9D9106E9_2FEF_444D_BF01_642D5A3D45AF_.wvu.Rows" localSheetId="0" hidden="1">'EU DB2020 Italy'!#REF!,'EU DB2020 Italy'!#REF!</definedName>
    <definedName name="Z_9E112B76_9E3F_4F62_A06D_3E0CA850ED2E_.wvu.Cols" localSheetId="0" hidden="1">'EU DB2020 Italy'!#REF!</definedName>
    <definedName name="Z_9E112B76_9E3F_4F62_A06D_3E0CA850ED2E_.wvu.FilterData" localSheetId="0" hidden="1">'EU DB2020 Italy'!$B$7:$AG$7</definedName>
    <definedName name="Z_9E112B76_9E3F_4F62_A06D_3E0CA850ED2E_.wvu.Rows" localSheetId="0" hidden="1">'EU DB2020 Italy'!#REF!,'EU DB2020 Italy'!#REF!</definedName>
    <definedName name="Z_A79DB5F5_D22C_48B3_A03F_F2E4D0C3D777_.wvu.FilterData" localSheetId="0" hidden="1">'EU DB2020 Italy'!$B$7:$AG$7</definedName>
    <definedName name="Z_A79DB5F5_D22C_48B3_A03F_F2E4D0C3D777_.wvu.Rows" localSheetId="0" hidden="1">'EU DB2020 Italy'!#REF!,'EU DB2020 Italy'!#REF!</definedName>
    <definedName name="Z_A848935D_BDA4_445A_B454_3C77CF534130_.wvu.FilterData" localSheetId="0" hidden="1">'EU DB2020 Italy'!$A$7:$BD$20</definedName>
    <definedName name="Z_AA85259B_10B5_4B8E_8F31_C17329420DD4_.wvu.FilterData" localSheetId="0" hidden="1">'EU DB2020 Italy'!$A$7:$BD$20</definedName>
    <definedName name="Z_B46E4585_2C1A_4E77_85D9_2C48DC21844B_.wvu.Cols" localSheetId="0" hidden="1">'EU DB2020 Italy'!#REF!</definedName>
    <definedName name="Z_B46E4585_2C1A_4E77_85D9_2C48DC21844B_.wvu.FilterData" localSheetId="0" hidden="1">'EU DB2020 Italy'!$B$7:$AG$7</definedName>
    <definedName name="Z_B46E4585_2C1A_4E77_85D9_2C48DC21844B_.wvu.Rows" localSheetId="0" hidden="1">'EU DB2020 Italy'!#REF!,'EU DB2020 Italy'!#REF!</definedName>
    <definedName name="Z_B82D09A7_D073_468F_B685_F6C740D7F32D_.wvu.FilterData" localSheetId="0" hidden="1">'EU DB2020 Italy'!$A$7:$BD$20</definedName>
    <definedName name="Z_BEB5729E_ADAC_43EA_B732_E0C0FBFCA542_.wvu.FilterData" localSheetId="0" hidden="1">'EU DB2020 Italy'!$A$7:$BD$20</definedName>
    <definedName name="Z_C3ADE610_C206_49F4_B242_CAFF05FAF998_.wvu.FilterData" localSheetId="0" hidden="1">'EU DB2020 Italy'!$A$7:$BD$20</definedName>
    <definedName name="Z_CA2D4ED2_3B56_4FCC_A2C5_F12419775B91_.wvu.FilterData" localSheetId="0" hidden="1">'EU DB2020 Italy'!$B$7:$AG$7</definedName>
    <definedName name="Z_CA2D4ED2_3B56_4FCC_A2C5_F12419775B91_.wvu.Rows" localSheetId="0" hidden="1">'EU DB2020 Italy'!#REF!,'EU DB2020 Italy'!#REF!</definedName>
    <definedName name="Z_CEB959CA_CDB3_408C_8F2D_069E2B7E298F_.wvu.Cols" localSheetId="0" hidden="1">'EU DB2020 Italy'!$A:$A,'EU DB2020 Italy'!#REF!,'EU DB2020 Italy'!$D:$D,'EU DB2020 Italy'!$F:$F,'EU DB2020 Italy'!$H:$H,'EU DB2020 Italy'!$P:$Q,'EU DB2020 Italy'!$T:$T,'EU DB2020 Italy'!$V:$V,'EU DB2020 Italy'!$X:$AA,'EU DB2020 Italy'!$AD:$AD,'EU DB2020 Italy'!$AF:$AF,'EU DB2020 Italy'!$AH:$AK,'EU DB2020 Italy'!$AN:$AN,'EU DB2020 Italy'!$AP:$AP,'EU DB2020 Italy'!$AR:$AU,'EU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Italy'!#REF!,'EU DB2020 Italy'!$AX:$AX,'EU DB2020 Italy'!$AZ:$AZ,'EU DB2020 Italy'!$BB:$BC,'EU DB2020 Italy'!#REF!,'EU DB2020 Italy'!#REF!,'EU DB2020 Italy'!#REF!</definedName>
    <definedName name="Z_CEB959CA_CDB3_408C_8F2D_069E2B7E298F_.wvu.FilterData" localSheetId="0" hidden="1">'EU DB2020 Italy'!$A$7:$BD$20</definedName>
    <definedName name="Z_CEB959CA_CDB3_408C_8F2D_069E2B7E298F_.wvu.Rows" localSheetId="0" hidden="1">'EU DB2020 Italy'!$1:$4,'EU DB2020 Italy'!$6:$6</definedName>
    <definedName name="Z_D4D8C67A_F3EF_4695_9CC4_23D3171F3E37_.wvu.FilterData" localSheetId="0" hidden="1">'EU DB2020 Italy'!$A$7:$BD$20</definedName>
    <definedName name="Z_D6C4D851_DE06_41FC_A236_F9F5518E4AC0_.wvu.Cols" localSheetId="0" hidden="1">'EU DB2020 Italy'!#REF!</definedName>
    <definedName name="Z_D6C4D851_DE06_41FC_A236_F9F5518E4AC0_.wvu.FilterData" localSheetId="0" hidden="1">'EU DB2020 Italy'!$B$7:$AG$7</definedName>
    <definedName name="Z_D6C4D851_DE06_41FC_A236_F9F5518E4AC0_.wvu.Rows" localSheetId="0" hidden="1">'EU DB2020 Italy'!#REF!,'EU DB2020 Italy'!#REF!</definedName>
    <definedName name="Z_E6442CB7_8B4C_477F_B3E7_6AAF3CC03E15_.wvu.Cols" localSheetId="0" hidden="1">'EU DB2020 Italy'!#REF!</definedName>
    <definedName name="Z_E6442CB7_8B4C_477F_B3E7_6AAF3CC03E15_.wvu.FilterData" localSheetId="0" hidden="1">'EU DB2020 Italy'!$B$7:$AG$7</definedName>
    <definedName name="Z_E6442CB7_8B4C_477F_B3E7_6AAF3CC03E15_.wvu.Rows" localSheetId="0" hidden="1">'EU DB2020 Italy'!#REF!,'EU DB2020 Italy'!#REF!</definedName>
    <definedName name="Z_FBB14C4B_1DE6_4176_9B9F_EFC998FB2B3E_.wvu.FilterData" localSheetId="0" hidden="1">'EU DB2020 Italy'!$A$7:$BD$20</definedName>
    <definedName name="Z_FF3D48B0_3E01_423D_AB76_3EF77761A512_.wvu.FilterData" localSheetId="0" hidden="1">'EU DB2020 Italy'!$A$7:$BD$20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0" i="1" l="1"/>
  <c r="AT20" i="1"/>
  <c r="AJ20" i="1"/>
  <c r="Z20" i="1"/>
  <c r="AX19" i="1"/>
  <c r="AT19" i="1"/>
  <c r="AJ19" i="1"/>
  <c r="Z19" i="1"/>
  <c r="AX18" i="1"/>
  <c r="AT18" i="1"/>
  <c r="AJ18" i="1"/>
  <c r="Z18" i="1"/>
  <c r="AX17" i="1"/>
  <c r="AT17" i="1"/>
  <c r="AJ17" i="1"/>
  <c r="Z17" i="1"/>
  <c r="AX16" i="1"/>
  <c r="AT16" i="1"/>
  <c r="AJ16" i="1"/>
  <c r="Z16" i="1"/>
  <c r="AX15" i="1"/>
  <c r="AT15" i="1"/>
  <c r="AJ15" i="1"/>
  <c r="Z15" i="1"/>
  <c r="AX14" i="1"/>
  <c r="AT14" i="1"/>
  <c r="AJ14" i="1"/>
  <c r="Z14" i="1"/>
  <c r="AX13" i="1"/>
  <c r="AT13" i="1"/>
  <c r="AJ13" i="1"/>
  <c r="Z13" i="1"/>
  <c r="AX12" i="1"/>
  <c r="AT12" i="1"/>
  <c r="AJ12" i="1"/>
  <c r="Z12" i="1"/>
  <c r="AX11" i="1"/>
  <c r="AT11" i="1"/>
  <c r="AJ11" i="1"/>
  <c r="Z11" i="1"/>
  <c r="AX10" i="1"/>
  <c r="AT10" i="1"/>
  <c r="AJ10" i="1"/>
  <c r="Z10" i="1"/>
  <c r="AX9" i="1"/>
  <c r="AT9" i="1"/>
  <c r="AJ9" i="1"/>
  <c r="Z9" i="1"/>
  <c r="AX8" i="1"/>
  <c r="AT8" i="1"/>
  <c r="AJ8" i="1"/>
  <c r="Z8" i="1"/>
  <c r="BA4" i="1"/>
  <c r="AY4" i="1"/>
  <c r="AZ16" i="1" s="1"/>
  <c r="AW4" i="1"/>
  <c r="AQ4" i="1"/>
  <c r="AO4" i="1"/>
  <c r="AP16" i="1" s="1"/>
  <c r="AM4" i="1"/>
  <c r="AN11" i="1" s="1"/>
  <c r="AG4" i="1"/>
  <c r="AE4" i="1"/>
  <c r="AF14" i="1" s="1"/>
  <c r="AC4" i="1"/>
  <c r="AD9" i="1" s="1"/>
  <c r="W4" i="1"/>
  <c r="X10" i="1" s="1"/>
  <c r="U4" i="1"/>
  <c r="V14" i="1" s="1"/>
  <c r="S4" i="1"/>
  <c r="O4" i="1"/>
  <c r="P10" i="1" s="1"/>
  <c r="M4" i="1"/>
  <c r="K4" i="1"/>
  <c r="L12" i="1" s="1"/>
  <c r="I4" i="1"/>
  <c r="G4" i="1"/>
  <c r="H15" i="1" s="1"/>
  <c r="E4" i="1"/>
  <c r="F10" i="1" s="1"/>
  <c r="C4" i="1"/>
  <c r="D11" i="1" s="1"/>
  <c r="J16" i="1" l="1"/>
  <c r="J14" i="1"/>
  <c r="J20" i="1"/>
  <c r="J19" i="1"/>
  <c r="J18" i="1"/>
  <c r="J17" i="1"/>
  <c r="J15" i="1"/>
  <c r="J13" i="1"/>
  <c r="AR17" i="1"/>
  <c r="AR15" i="1"/>
  <c r="AR13" i="1"/>
  <c r="AR19" i="1"/>
  <c r="AR18" i="1"/>
  <c r="AR16" i="1"/>
  <c r="AR14" i="1"/>
  <c r="AR12" i="1"/>
  <c r="AH17" i="1"/>
  <c r="AH15" i="1"/>
  <c r="AH13" i="1"/>
  <c r="AH20" i="1"/>
  <c r="AH16" i="1"/>
  <c r="AH14" i="1"/>
  <c r="AH12" i="1"/>
  <c r="F8" i="1"/>
  <c r="N8" i="1"/>
  <c r="X8" i="1"/>
  <c r="AH8" i="1"/>
  <c r="AR8" i="1"/>
  <c r="BB8" i="1"/>
  <c r="J9" i="1"/>
  <c r="T9" i="1"/>
  <c r="AN9" i="1"/>
  <c r="N10" i="1"/>
  <c r="AH10" i="1"/>
  <c r="AR10" i="1"/>
  <c r="BB10" i="1"/>
  <c r="J11" i="1"/>
  <c r="T11" i="1"/>
  <c r="AH11" i="1"/>
  <c r="P13" i="1"/>
  <c r="D16" i="1"/>
  <c r="P17" i="1"/>
  <c r="AH18" i="1"/>
  <c r="AR20" i="1"/>
  <c r="AF20" i="1"/>
  <c r="AF18" i="1"/>
  <c r="AF19" i="1"/>
  <c r="AF17" i="1"/>
  <c r="AF15" i="1"/>
  <c r="AF13" i="1"/>
  <c r="AF11" i="1"/>
  <c r="L20" i="1"/>
  <c r="L18" i="1"/>
  <c r="L19" i="1"/>
  <c r="L17" i="1"/>
  <c r="L15" i="1"/>
  <c r="L13" i="1"/>
  <c r="X19" i="1"/>
  <c r="X18" i="1"/>
  <c r="X17" i="1"/>
  <c r="X15" i="1"/>
  <c r="X13" i="1"/>
  <c r="X20" i="1"/>
  <c r="X16" i="1"/>
  <c r="X14" i="1"/>
  <c r="X12" i="1"/>
  <c r="H8" i="1"/>
  <c r="P8" i="1"/>
  <c r="D9" i="1"/>
  <c r="L9" i="1"/>
  <c r="V9" i="1"/>
  <c r="AF9" i="1"/>
  <c r="AP9" i="1"/>
  <c r="AZ9" i="1"/>
  <c r="H10" i="1"/>
  <c r="L11" i="1"/>
  <c r="V11" i="1"/>
  <c r="AP12" i="1"/>
  <c r="AZ12" i="1"/>
  <c r="L16" i="1"/>
  <c r="AH19" i="1"/>
  <c r="T20" i="1"/>
  <c r="T16" i="1"/>
  <c r="T14" i="1"/>
  <c r="T12" i="1"/>
  <c r="T19" i="1"/>
  <c r="T18" i="1"/>
  <c r="T17" i="1"/>
  <c r="T15" i="1"/>
  <c r="T13" i="1"/>
  <c r="D20" i="1"/>
  <c r="D18" i="1"/>
  <c r="D19" i="1"/>
  <c r="D17" i="1"/>
  <c r="D15" i="1"/>
  <c r="D13" i="1"/>
  <c r="V20" i="1"/>
  <c r="V18" i="1"/>
  <c r="V19" i="1"/>
  <c r="V17" i="1"/>
  <c r="V15" i="1"/>
  <c r="V13" i="1"/>
  <c r="F17" i="1"/>
  <c r="F15" i="1"/>
  <c r="F13" i="1"/>
  <c r="F20" i="1"/>
  <c r="F19" i="1"/>
  <c r="F18" i="1"/>
  <c r="F16" i="1"/>
  <c r="F14" i="1"/>
  <c r="F12" i="1"/>
  <c r="N20" i="1"/>
  <c r="N19" i="1"/>
  <c r="N18" i="1"/>
  <c r="N17" i="1"/>
  <c r="N15" i="1"/>
  <c r="N13" i="1"/>
  <c r="N16" i="1"/>
  <c r="N14" i="1"/>
  <c r="N12" i="1"/>
  <c r="AN20" i="1"/>
  <c r="AN16" i="1"/>
  <c r="AU16" i="1" s="1"/>
  <c r="AN14" i="1"/>
  <c r="AN12" i="1"/>
  <c r="AN17" i="1"/>
  <c r="AN15" i="1"/>
  <c r="AN13" i="1"/>
  <c r="AZ20" i="1"/>
  <c r="AZ18" i="1"/>
  <c r="AZ19" i="1"/>
  <c r="AZ17" i="1"/>
  <c r="AZ15" i="1"/>
  <c r="BC15" i="1" s="1"/>
  <c r="AZ13" i="1"/>
  <c r="AZ11" i="1"/>
  <c r="H19" i="1"/>
  <c r="H20" i="1"/>
  <c r="H18" i="1"/>
  <c r="H16" i="1"/>
  <c r="H14" i="1"/>
  <c r="H12" i="1"/>
  <c r="P19" i="1"/>
  <c r="P20" i="1"/>
  <c r="P18" i="1"/>
  <c r="P16" i="1"/>
  <c r="P14" i="1"/>
  <c r="P12" i="1"/>
  <c r="AD20" i="1"/>
  <c r="AD19" i="1"/>
  <c r="AD18" i="1"/>
  <c r="AD16" i="1"/>
  <c r="AD14" i="1"/>
  <c r="AD12" i="1"/>
  <c r="AD17" i="1"/>
  <c r="AD15" i="1"/>
  <c r="AD13" i="1"/>
  <c r="AP20" i="1"/>
  <c r="AP18" i="1"/>
  <c r="AP19" i="1"/>
  <c r="AP17" i="1"/>
  <c r="AP15" i="1"/>
  <c r="AP13" i="1"/>
  <c r="AP11" i="1"/>
  <c r="BB15" i="1"/>
  <c r="BB13" i="1"/>
  <c r="BB19" i="1"/>
  <c r="BB18" i="1"/>
  <c r="BB17" i="1"/>
  <c r="BB16" i="1"/>
  <c r="BB14" i="1"/>
  <c r="BB12" i="1"/>
  <c r="J8" i="1"/>
  <c r="T8" i="1"/>
  <c r="AD8" i="1"/>
  <c r="AN8" i="1"/>
  <c r="F9" i="1"/>
  <c r="N9" i="1"/>
  <c r="X9" i="1"/>
  <c r="AH9" i="1"/>
  <c r="AR9" i="1"/>
  <c r="BB9" i="1"/>
  <c r="J10" i="1"/>
  <c r="T10" i="1"/>
  <c r="AD10" i="1"/>
  <c r="AN10" i="1"/>
  <c r="F11" i="1"/>
  <c r="N11" i="1"/>
  <c r="X11" i="1"/>
  <c r="AR11" i="1"/>
  <c r="D12" i="1"/>
  <c r="AF12" i="1"/>
  <c r="D14" i="1"/>
  <c r="P15" i="1"/>
  <c r="AF16" i="1"/>
  <c r="AN18" i="1"/>
  <c r="D8" i="1"/>
  <c r="L8" i="1"/>
  <c r="V8" i="1"/>
  <c r="AF8" i="1"/>
  <c r="AP8" i="1"/>
  <c r="AZ8" i="1"/>
  <c r="H9" i="1"/>
  <c r="P9" i="1"/>
  <c r="D10" i="1"/>
  <c r="L10" i="1"/>
  <c r="V10" i="1"/>
  <c r="AF10" i="1"/>
  <c r="AP10" i="1"/>
  <c r="AZ10" i="1"/>
  <c r="H11" i="1"/>
  <c r="P11" i="1"/>
  <c r="AD11" i="1"/>
  <c r="AK11" i="1" s="1"/>
  <c r="BB11" i="1"/>
  <c r="J12" i="1"/>
  <c r="V12" i="1"/>
  <c r="H13" i="1"/>
  <c r="L14" i="1"/>
  <c r="AP14" i="1"/>
  <c r="AZ14" i="1"/>
  <c r="V16" i="1"/>
  <c r="H17" i="1"/>
  <c r="AN19" i="1"/>
  <c r="BB20" i="1"/>
  <c r="AU18" i="1" l="1"/>
  <c r="AA10" i="1"/>
  <c r="AK15" i="1"/>
  <c r="BC17" i="1"/>
  <c r="AU11" i="1"/>
  <c r="AK16" i="1"/>
  <c r="AU15" i="1"/>
  <c r="AK17" i="1"/>
  <c r="AU20" i="1"/>
  <c r="BC11" i="1"/>
  <c r="BC18" i="1"/>
  <c r="BC16" i="1"/>
  <c r="BC14" i="1"/>
  <c r="BC10" i="1"/>
  <c r="BC9" i="1"/>
  <c r="BC19" i="1"/>
  <c r="BC13" i="1"/>
  <c r="AK13" i="1"/>
  <c r="AK14" i="1"/>
  <c r="AK20" i="1"/>
  <c r="AU13" i="1"/>
  <c r="AU14" i="1"/>
  <c r="AA18" i="1"/>
  <c r="BC20" i="1"/>
  <c r="BC12" i="1"/>
  <c r="BC8" i="1"/>
  <c r="AU17" i="1"/>
  <c r="AU8" i="1"/>
  <c r="AU19" i="1"/>
  <c r="AU10" i="1"/>
  <c r="AU12" i="1"/>
  <c r="AA14" i="1"/>
  <c r="AU9" i="1"/>
  <c r="AK9" i="1"/>
  <c r="AK10" i="1"/>
  <c r="AA16" i="1"/>
  <c r="AA19" i="1"/>
  <c r="AA11" i="1"/>
  <c r="AK8" i="1"/>
  <c r="AK18" i="1"/>
  <c r="AA15" i="1"/>
  <c r="AA12" i="1"/>
  <c r="AA9" i="1"/>
  <c r="AA13" i="1"/>
  <c r="AA20" i="1"/>
  <c r="Q15" i="1"/>
  <c r="AA8" i="1"/>
  <c r="AK12" i="1"/>
  <c r="AK19" i="1"/>
  <c r="Q16" i="1"/>
  <c r="AA17" i="1"/>
  <c r="Q18" i="1"/>
  <c r="Q10" i="1"/>
  <c r="Q11" i="1"/>
  <c r="Q9" i="1"/>
  <c r="Q20" i="1"/>
  <c r="Q19" i="1"/>
  <c r="Q12" i="1"/>
  <c r="Q17" i="1"/>
  <c r="Q14" i="1"/>
  <c r="Q8" i="1"/>
  <c r="Q13" i="1"/>
  <c r="AV13" i="1" l="1"/>
  <c r="BD14" i="1"/>
  <c r="BD15" i="1"/>
  <c r="BD12" i="1"/>
  <c r="BD8" i="1"/>
  <c r="BD17" i="1"/>
  <c r="BD18" i="1"/>
  <c r="BD10" i="1"/>
  <c r="BD11" i="1"/>
  <c r="BD20" i="1"/>
  <c r="BD16" i="1"/>
  <c r="BD13" i="1"/>
  <c r="BD9" i="1"/>
  <c r="AB14" i="1"/>
  <c r="AB10" i="1"/>
  <c r="BD19" i="1"/>
  <c r="AV20" i="1"/>
  <c r="AV9" i="1"/>
  <c r="AV17" i="1"/>
  <c r="AV10" i="1"/>
  <c r="AV8" i="1"/>
  <c r="AL8" i="1"/>
  <c r="AV16" i="1"/>
  <c r="AV18" i="1"/>
  <c r="AV15" i="1"/>
  <c r="AV19" i="1"/>
  <c r="AV11" i="1"/>
  <c r="AV12" i="1"/>
  <c r="AV14" i="1"/>
  <c r="AB12" i="1"/>
  <c r="AB16" i="1"/>
  <c r="AB20" i="1"/>
  <c r="AL14" i="1"/>
  <c r="AB15" i="1"/>
  <c r="AB11" i="1"/>
  <c r="AB17" i="1"/>
  <c r="AL12" i="1"/>
  <c r="AB13" i="1"/>
  <c r="AL10" i="1"/>
  <c r="AL18" i="1"/>
  <c r="AB19" i="1"/>
  <c r="AL13" i="1"/>
  <c r="AL19" i="1"/>
  <c r="AL20" i="1"/>
  <c r="AB9" i="1"/>
  <c r="AL15" i="1"/>
  <c r="AB18" i="1"/>
  <c r="AL11" i="1"/>
  <c r="AL17" i="1"/>
  <c r="AL16" i="1"/>
  <c r="AL9" i="1"/>
  <c r="AB8" i="1"/>
  <c r="R16" i="1"/>
  <c r="R15" i="1"/>
  <c r="R9" i="1"/>
  <c r="R13" i="1"/>
  <c r="R12" i="1"/>
  <c r="R11" i="1"/>
  <c r="R17" i="1"/>
  <c r="R8" i="1"/>
  <c r="R19" i="1"/>
  <c r="R10" i="1"/>
  <c r="R14" i="1"/>
  <c r="R20" i="1"/>
  <c r="R18" i="1"/>
</calcChain>
</file>

<file path=xl/sharedStrings.xml><?xml version="1.0" encoding="utf-8"?>
<sst xmlns="http://schemas.openxmlformats.org/spreadsheetml/2006/main" count="111" uniqueCount="80">
  <si>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</si>
  <si>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</si>
  <si>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</si>
  <si>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</si>
  <si>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</si>
  <si>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</si>
  <si>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</si>
  <si>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</si>
  <si>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</si>
  <si>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</si>
  <si>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</si>
  <si>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</si>
  <si>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</si>
  <si>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</si>
  <si>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</si>
  <si>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</si>
  <si>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</si>
  <si>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</si>
  <si>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</si>
  <si>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</si>
  <si>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</si>
  <si>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income per capita)</t>
  </si>
  <si>
    <t>Reliability of supply and transparency of tariff index (0–8)</t>
  </si>
  <si>
    <t>Cost (% of property value)</t>
  </si>
  <si>
    <t>Quality of land administration index (0-30)</t>
  </si>
  <si>
    <t>Quality of judicial processes index (0-18)</t>
  </si>
  <si>
    <t>Cost (% of claim)</t>
  </si>
  <si>
    <t>Ease of registering property RANK</t>
  </si>
  <si>
    <r>
      <rPr>
        <i/>
        <sz val="9"/>
        <color theme="1"/>
        <rFont val="Times New Roman"/>
        <family val="1"/>
      </rPr>
      <t>Note:</t>
    </r>
    <r>
      <rPr>
        <sz val="9"/>
        <color theme="1"/>
        <rFont val="Times New Roman"/>
        <family val="1"/>
      </rPr>
      <t xml:space="preserve"> The </t>
    </r>
    <r>
      <rPr>
        <i/>
        <sz val="9"/>
        <color theme="1"/>
        <rFont val="Times New Roman"/>
        <family val="1"/>
      </rPr>
      <t>Doing Business</t>
    </r>
    <r>
      <rPr>
        <sz val="9"/>
        <color theme="1"/>
        <rFont val="Times New Roman"/>
        <family val="1"/>
      </rPr>
      <t xml:space="preserve"> scores are normalized to range between 0 and 100, with 100 representing the frontier of best practices (the higher the score, the better).  </t>
    </r>
  </si>
  <si>
    <t>Region</t>
  </si>
  <si>
    <t>Ancona</t>
  </si>
  <si>
    <t>Marche</t>
  </si>
  <si>
    <t>Bari</t>
  </si>
  <si>
    <t>Apulia</t>
  </si>
  <si>
    <t>Bologna</t>
  </si>
  <si>
    <t>Emilia-Romagna</t>
  </si>
  <si>
    <t>Cagliari</t>
  </si>
  <si>
    <t>Sardinia</t>
  </si>
  <si>
    <t>Florence</t>
  </si>
  <si>
    <t>Tuscany</t>
  </si>
  <si>
    <t>Genoa</t>
  </si>
  <si>
    <t>Liguria</t>
  </si>
  <si>
    <t>Milan</t>
  </si>
  <si>
    <t>Lombardy</t>
  </si>
  <si>
    <t>Naples</t>
  </si>
  <si>
    <t>Campania</t>
  </si>
  <si>
    <t>Padua</t>
  </si>
  <si>
    <t>Veneto</t>
  </si>
  <si>
    <t>Palermo</t>
  </si>
  <si>
    <t>Sicily</t>
  </si>
  <si>
    <t>Reggio Calabria</t>
  </si>
  <si>
    <t>Calabria</t>
  </si>
  <si>
    <t>Rome</t>
  </si>
  <si>
    <t>Lazio</t>
  </si>
  <si>
    <t>Turin</t>
  </si>
  <si>
    <t>Piedmont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</si>
  <si>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</si>
  <si>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</si>
  <si>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</si>
  <si>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</si>
  <si>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</si>
  <si>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</si>
  <si>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</si>
  <si>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rank</t>
  </si>
  <si>
    <t>Score
Procedures</t>
  </si>
  <si>
    <t>Score
Time</t>
  </si>
  <si>
    <t>Score
Cost</t>
  </si>
  <si>
    <t>Score
Building quality control index</t>
  </si>
  <si>
    <t>Ease of dealing with construction permits rank</t>
  </si>
  <si>
    <t>Ease of getting electricity rank</t>
  </si>
  <si>
    <t>Score
Reliability of supply and transparency of tariff index</t>
  </si>
  <si>
    <t>Score
Quality of land administration index</t>
  </si>
  <si>
    <t>Score
Quality of judicial processes index</t>
  </si>
  <si>
    <t>Ease of enforcing contracts rank</t>
  </si>
  <si>
    <t>Starting a business score</t>
  </si>
  <si>
    <t>Dealing with construction permits score</t>
  </si>
  <si>
    <t>Getting electricity score</t>
  </si>
  <si>
    <t>Registering property score</t>
  </si>
  <si>
    <t>Enforcing contracts score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</si>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</sst>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  <numFmt numFmtId="170" formatCode="_(* #,##0.000000_);_(* \(#,##0.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43" fontId="7" fillId="0" borderId="0" xfId="1" applyFont="1" applyBorder="1" applyAlignment="1">
      <alignment vertical="center"/>
    </xf>
    <xf numFmtId="170" fontId="2" fillId="0" borderId="0" xfId="1" applyNumberFormat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2" fontId="3" fillId="4" borderId="0" xfId="2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43" fontId="3" fillId="0" borderId="0" xfId="2" applyNumberFormat="1" applyFont="1" applyBorder="1" applyAlignment="1">
      <alignment horizontal="right"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48"/>
  <sheetViews>
    <sheetView tabSelected="1" zoomScale="80" zoomScaleNormal="80" workbookViewId="0">
      <pane xSplit="2" ySplit="7" topLeftCell="AO8" activePane="bottomRight" state="frozen"/>
      <selection activeCell="B5" sqref="B5"/>
      <selection pane="topRight" activeCell="H5" sqref="H5"/>
      <selection pane="bottomLeft" activeCell="B13" sqref="B13"/>
      <selection pane="bottomRight" sqref="A1:XFD5"/>
    </sheetView>
  </sheetViews>
  <sheetFormatPr defaultColWidth="11.44140625" defaultRowHeight="14.4" customHeight="1" x14ac:dyDescent="0.3"/>
  <cols>
    <col min="1" max="1" width="11.44140625" style="1" customWidth="1"/>
    <col min="2" max="2" width="17.5546875" style="1" customWidth="1"/>
    <col min="3" max="6" width="11.44140625" style="3" customWidth="1"/>
    <col min="7" max="17" width="11.44140625" style="1" customWidth="1"/>
    <col min="18" max="18" width="11.44140625" style="3" customWidth="1"/>
    <col min="19" max="19" width="11.44140625" style="3"/>
    <col min="20" max="20" width="11.44140625" style="3" customWidth="1"/>
    <col min="21" max="21" width="11.44140625" style="3"/>
    <col min="22" max="22" width="11.44140625" style="3" customWidth="1"/>
    <col min="23" max="23" width="11.44140625" style="1"/>
    <col min="24" max="24" width="11.44140625" style="1" customWidth="1"/>
    <col min="25" max="25" width="11.44140625" style="1"/>
    <col min="26" max="27" width="11.44140625" style="1" customWidth="1"/>
    <col min="28" max="28" width="11.44140625" style="3"/>
    <col min="29" max="29" width="11.44140625" style="1"/>
    <col min="30" max="30" width="11.44140625" style="1" customWidth="1"/>
    <col min="31" max="31" width="11.44140625" style="1"/>
    <col min="32" max="32" width="11.44140625" style="1" customWidth="1"/>
    <col min="33" max="33" width="11.44140625" style="1"/>
    <col min="34" max="34" width="11.44140625" style="1" customWidth="1"/>
    <col min="35" max="35" width="11.44140625" style="1"/>
    <col min="36" max="37" width="11.44140625" style="1" customWidth="1"/>
    <col min="38" max="38" width="11.44140625" style="1"/>
    <col min="39" max="39" width="11.44140625" style="3"/>
    <col min="40" max="40" width="11.44140625" style="3" customWidth="1"/>
    <col min="41" max="41" width="11.44140625" style="3"/>
    <col min="42" max="42" width="11.44140625" style="3" customWidth="1"/>
    <col min="43" max="43" width="11.44140625" style="1"/>
    <col min="44" max="44" width="11.44140625" style="1" customWidth="1"/>
    <col min="45" max="45" width="11.44140625" style="1"/>
    <col min="46" max="47" width="11.44140625" style="1" customWidth="1"/>
    <col min="48" max="49" width="11.44140625" style="3"/>
    <col min="50" max="50" width="11.44140625" style="3" customWidth="1"/>
    <col min="51" max="51" width="11.44140625" style="3"/>
    <col min="52" max="52" width="11.44140625" style="3" customWidth="1"/>
    <col min="53" max="53" width="11.44140625" style="1"/>
    <col min="54" max="55" width="11.44140625" style="1" customWidth="1"/>
    <col min="56" max="56" width="11.44140625" style="3"/>
    <col min="57" max="16384" width="11.44140625" style="4"/>
  </cols>
  <sheetData>
    <row r="1" spans="1:56" ht="14.4" hidden="1" customHeight="1" x14ac:dyDescent="0.3">
      <c r="B1" s="1" t="s">
        <v>79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S1" s="2" t="s">
        <v>0</v>
      </c>
      <c r="U1" s="2" t="s">
        <v>0</v>
      </c>
      <c r="W1" s="2" t="s">
        <v>0</v>
      </c>
      <c r="AC1" s="2" t="s">
        <v>0</v>
      </c>
      <c r="AE1" s="2" t="s">
        <v>0</v>
      </c>
      <c r="AG1" s="2" t="s">
        <v>0</v>
      </c>
      <c r="AM1" s="2" t="s">
        <v>0</v>
      </c>
      <c r="AO1" s="2" t="s">
        <v>0</v>
      </c>
      <c r="AQ1" s="2" t="s">
        <v>0</v>
      </c>
      <c r="AW1" s="2" t="s">
        <v>0</v>
      </c>
      <c r="AY1" s="2" t="s">
        <v>0</v>
      </c>
      <c r="BA1" s="2" t="s">
        <v>0</v>
      </c>
      <c r="BB1" s="2"/>
      <c r="BC1" s="2"/>
    </row>
    <row r="2" spans="1:56" ht="14.4" hidden="1" customHeight="1" x14ac:dyDescent="0.3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S2" s="5">
        <v>5</v>
      </c>
      <c r="U2" s="5">
        <v>26</v>
      </c>
      <c r="W2" s="5">
        <v>0</v>
      </c>
      <c r="AC2" s="5">
        <v>3</v>
      </c>
      <c r="AE2" s="5">
        <v>18</v>
      </c>
      <c r="AG2" s="5">
        <v>0</v>
      </c>
      <c r="AM2" s="5">
        <v>1</v>
      </c>
      <c r="AO2" s="5">
        <v>1</v>
      </c>
      <c r="AQ2" s="5">
        <v>0</v>
      </c>
      <c r="AW2" s="5">
        <v>21</v>
      </c>
      <c r="AY2" s="5">
        <v>120</v>
      </c>
      <c r="BA2" s="5">
        <v>0.1</v>
      </c>
      <c r="BB2" s="5"/>
      <c r="BC2" s="5"/>
    </row>
    <row r="3" spans="1:56" ht="14.4" hidden="1" customHeight="1" x14ac:dyDescent="0.3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S3" s="5">
        <v>30</v>
      </c>
      <c r="U3" s="5">
        <v>373</v>
      </c>
      <c r="W3" s="5">
        <v>20</v>
      </c>
      <c r="AC3" s="5">
        <v>9</v>
      </c>
      <c r="AE3" s="5">
        <v>248</v>
      </c>
      <c r="AG3" s="5">
        <v>8100</v>
      </c>
      <c r="AM3" s="5">
        <v>13</v>
      </c>
      <c r="AO3" s="5">
        <v>210</v>
      </c>
      <c r="AQ3" s="6">
        <v>15</v>
      </c>
      <c r="AW3" s="5">
        <v>53</v>
      </c>
      <c r="AY3" s="5">
        <v>1340</v>
      </c>
      <c r="BA3" s="5">
        <v>89</v>
      </c>
      <c r="BB3" s="5"/>
      <c r="BC3" s="5"/>
    </row>
    <row r="4" spans="1:56" ht="14.4" hidden="1" customHeight="1" x14ac:dyDescent="0.3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S4" s="5">
        <f>S3-S2</f>
        <v>25</v>
      </c>
      <c r="U4" s="5">
        <f>U3-U2</f>
        <v>347</v>
      </c>
      <c r="W4" s="5">
        <f>W3-W2</f>
        <v>20</v>
      </c>
      <c r="AC4" s="5">
        <f>AC3-AC2</f>
        <v>6</v>
      </c>
      <c r="AE4" s="5">
        <f>AE3-AE2</f>
        <v>230</v>
      </c>
      <c r="AG4" s="5">
        <f>AG3-AG2</f>
        <v>8100</v>
      </c>
      <c r="AM4" s="5">
        <f>AM3-AM2</f>
        <v>12</v>
      </c>
      <c r="AO4" s="5">
        <f>AO3-AO2</f>
        <v>209</v>
      </c>
      <c r="AQ4" s="5">
        <f>AQ3-AQ2</f>
        <v>15</v>
      </c>
      <c r="AW4" s="5">
        <f>AW3-AW2</f>
        <v>32</v>
      </c>
      <c r="AY4" s="5">
        <f>AY3-AY2</f>
        <v>1220</v>
      </c>
      <c r="BA4" s="5">
        <f>BA3-BA2</f>
        <v>88.9</v>
      </c>
      <c r="BB4" s="5"/>
      <c r="BC4" s="5"/>
    </row>
    <row r="5" spans="1:56" ht="14.4" hidden="1" customHeight="1" thickBot="1" x14ac:dyDescent="0.35">
      <c r="B5" s="7"/>
    </row>
    <row r="6" spans="1:56" ht="27" customHeight="1" x14ac:dyDescent="0.3">
      <c r="A6" s="8"/>
      <c r="B6" s="9"/>
      <c r="C6" s="38" t="s">
        <v>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38" t="s">
        <v>5</v>
      </c>
      <c r="T6" s="39"/>
      <c r="U6" s="39"/>
      <c r="V6" s="39"/>
      <c r="W6" s="39"/>
      <c r="X6" s="39"/>
      <c r="Y6" s="39"/>
      <c r="Z6" s="39"/>
      <c r="AA6" s="39"/>
      <c r="AB6" s="40"/>
      <c r="AC6" s="38" t="s">
        <v>6</v>
      </c>
      <c r="AD6" s="39"/>
      <c r="AE6" s="39"/>
      <c r="AF6" s="39"/>
      <c r="AG6" s="39"/>
      <c r="AH6" s="39"/>
      <c r="AI6" s="39"/>
      <c r="AJ6" s="39"/>
      <c r="AK6" s="39"/>
      <c r="AL6" s="40"/>
      <c r="AM6" s="38" t="s">
        <v>7</v>
      </c>
      <c r="AN6" s="39"/>
      <c r="AO6" s="39"/>
      <c r="AP6" s="39"/>
      <c r="AQ6" s="39"/>
      <c r="AR6" s="39"/>
      <c r="AS6" s="39"/>
      <c r="AT6" s="39"/>
      <c r="AU6" s="39"/>
      <c r="AV6" s="40"/>
      <c r="AW6" s="38" t="s">
        <v>8</v>
      </c>
      <c r="AX6" s="39"/>
      <c r="AY6" s="39"/>
      <c r="AZ6" s="39"/>
      <c r="BA6" s="39"/>
      <c r="BB6" s="39"/>
      <c r="BC6" s="39"/>
      <c r="BD6" s="40"/>
    </row>
    <row r="7" spans="1:56" s="16" customFormat="1" ht="54" customHeight="1" thickBot="1" x14ac:dyDescent="0.35">
      <c r="A7" s="10" t="s">
        <v>9</v>
      </c>
      <c r="B7" s="11" t="s">
        <v>29</v>
      </c>
      <c r="C7" s="12" t="s">
        <v>10</v>
      </c>
      <c r="D7" s="13" t="s">
        <v>56</v>
      </c>
      <c r="E7" s="13" t="s">
        <v>11</v>
      </c>
      <c r="F7" s="13" t="s">
        <v>57</v>
      </c>
      <c r="G7" s="13" t="s">
        <v>12</v>
      </c>
      <c r="H7" s="13" t="s">
        <v>58</v>
      </c>
      <c r="I7" s="13" t="s">
        <v>13</v>
      </c>
      <c r="J7" s="13" t="s">
        <v>59</v>
      </c>
      <c r="K7" s="13" t="s">
        <v>14</v>
      </c>
      <c r="L7" s="13" t="s">
        <v>60</v>
      </c>
      <c r="M7" s="13" t="s">
        <v>15</v>
      </c>
      <c r="N7" s="13" t="s">
        <v>61</v>
      </c>
      <c r="O7" s="13" t="s">
        <v>16</v>
      </c>
      <c r="P7" s="13" t="s">
        <v>62</v>
      </c>
      <c r="Q7" s="13" t="s">
        <v>74</v>
      </c>
      <c r="R7" s="14" t="s">
        <v>63</v>
      </c>
      <c r="S7" s="12" t="s">
        <v>17</v>
      </c>
      <c r="T7" s="13" t="s">
        <v>64</v>
      </c>
      <c r="U7" s="13" t="s">
        <v>18</v>
      </c>
      <c r="V7" s="13" t="s">
        <v>65</v>
      </c>
      <c r="W7" s="13" t="s">
        <v>19</v>
      </c>
      <c r="X7" s="13" t="s">
        <v>66</v>
      </c>
      <c r="Y7" s="13" t="s">
        <v>20</v>
      </c>
      <c r="Z7" s="13" t="s">
        <v>67</v>
      </c>
      <c r="AA7" s="13" t="s">
        <v>75</v>
      </c>
      <c r="AB7" s="13" t="s">
        <v>68</v>
      </c>
      <c r="AC7" s="12" t="s">
        <v>17</v>
      </c>
      <c r="AD7" s="13" t="s">
        <v>64</v>
      </c>
      <c r="AE7" s="13" t="s">
        <v>18</v>
      </c>
      <c r="AF7" s="13" t="s">
        <v>65</v>
      </c>
      <c r="AG7" s="15" t="s">
        <v>21</v>
      </c>
      <c r="AH7" s="13" t="s">
        <v>66</v>
      </c>
      <c r="AI7" s="15" t="s">
        <v>22</v>
      </c>
      <c r="AJ7" s="13" t="s">
        <v>70</v>
      </c>
      <c r="AK7" s="13" t="s">
        <v>76</v>
      </c>
      <c r="AL7" s="13" t="s">
        <v>69</v>
      </c>
      <c r="AM7" s="12" t="s">
        <v>17</v>
      </c>
      <c r="AN7" s="13" t="s">
        <v>64</v>
      </c>
      <c r="AO7" s="13" t="s">
        <v>18</v>
      </c>
      <c r="AP7" s="13" t="s">
        <v>65</v>
      </c>
      <c r="AQ7" s="13" t="s">
        <v>23</v>
      </c>
      <c r="AR7" s="13" t="s">
        <v>66</v>
      </c>
      <c r="AS7" s="13" t="s">
        <v>24</v>
      </c>
      <c r="AT7" s="13" t="s">
        <v>71</v>
      </c>
      <c r="AU7" s="13" t="s">
        <v>77</v>
      </c>
      <c r="AV7" s="14" t="s">
        <v>27</v>
      </c>
      <c r="AW7" s="12" t="s">
        <v>25</v>
      </c>
      <c r="AX7" s="13" t="s">
        <v>72</v>
      </c>
      <c r="AY7" s="13" t="s">
        <v>18</v>
      </c>
      <c r="AZ7" s="13" t="s">
        <v>65</v>
      </c>
      <c r="BA7" s="13" t="s">
        <v>26</v>
      </c>
      <c r="BB7" s="13" t="s">
        <v>66</v>
      </c>
      <c r="BC7" s="13" t="s">
        <v>78</v>
      </c>
      <c r="BD7" s="14" t="s">
        <v>73</v>
      </c>
    </row>
    <row r="8" spans="1:56" ht="14.4" customHeight="1" x14ac:dyDescent="0.2">
      <c r="A8" s="17" t="s">
        <v>30</v>
      </c>
      <c r="B8" s="17" t="s">
        <v>31</v>
      </c>
      <c r="C8" s="18">
        <v>6</v>
      </c>
      <c r="D8" s="28">
        <f t="shared" ref="D8:D20" si="0">(IF(C8=-1,0,(IF(C8&gt;C$3,0,IF(C8&lt;C$2,1,((C$3-C8)/C$4))))))*100</f>
        <v>70.588235294117652</v>
      </c>
      <c r="E8" s="18">
        <v>5</v>
      </c>
      <c r="F8" s="28">
        <f t="shared" ref="F8:F20" si="1">(IF(E8=-1,0,(IF(E8&gt;E$3,0,IF(E8&lt;E$2,1,((E$3-E8)/E$4))))))*100</f>
        <v>95.477386934673376</v>
      </c>
      <c r="G8" s="19">
        <v>13.832813723023126</v>
      </c>
      <c r="H8" s="28">
        <f t="shared" ref="H8:H20" si="2">(IF(G8=-1,0,(IF(G8&gt;G$3,0,IF(G8&lt;G$2,1,((G$3-G8)/G$4))))))*100</f>
        <v>93.083593138488439</v>
      </c>
      <c r="I8" s="18">
        <v>6</v>
      </c>
      <c r="J8" s="28">
        <f t="shared" ref="J8:J20" si="3">(IF(I8=-1,0,(IF(I8&gt;I$3,0,IF(I8&lt;I$2,1,((I$3-I8)/I$4))))))*100</f>
        <v>70.588235294117652</v>
      </c>
      <c r="K8" s="18">
        <v>5</v>
      </c>
      <c r="L8" s="28">
        <f t="shared" ref="L8:L20" si="4">(IF(K8=-1,0,(IF(K8&gt;K$3,0,IF(K8&lt;K$2,1,((K$3-K8)/K$4))))))*100</f>
        <v>95.477386934673376</v>
      </c>
      <c r="M8" s="19">
        <v>13.832813723023126</v>
      </c>
      <c r="N8" s="28">
        <f t="shared" ref="N8:N20" si="5">(IF(M8=-1,0,(IF(M8&gt;M$3,0,IF(M8&lt;M$2,1,((M$3-M8)/M$4))))))*100</f>
        <v>93.083593138488439</v>
      </c>
      <c r="O8" s="20">
        <v>2.9797377830750892E-3</v>
      </c>
      <c r="P8" s="28">
        <f t="shared" ref="P8:P20" si="6">(IF(O8=-1,0,(IF(O8&gt;O$3,0,IF(O8&lt;O$2,1,((O$3-O8)/O$4))))))*100</f>
        <v>99.999255065554237</v>
      </c>
      <c r="Q8" s="35">
        <f>25%*P8+12.5%*D8+12.5%*F8+12.5%*H8+12.5%*J8+12.5%*L8+12.5%*N8</f>
        <v>89.787117608208433</v>
      </c>
      <c r="R8" s="22">
        <f t="shared" ref="R8:R20" si="7">RANK(Q8,Q$8:Q$20)</f>
        <v>1</v>
      </c>
      <c r="S8" s="23">
        <v>14</v>
      </c>
      <c r="T8" s="28">
        <f t="shared" ref="T8:T20" si="8">(IF(S8=-1,0,(IF(S8&gt;S$3,0,IF(S8&lt;S$2,1,((S$3-S8)/S$4))))))*100</f>
        <v>64</v>
      </c>
      <c r="U8" s="23">
        <v>203</v>
      </c>
      <c r="V8" s="28">
        <f t="shared" ref="V8:V20" si="9">(IF(U8=-1,0,(IF(U8&gt;U$3,0,IF(U8&lt;U$2,1,((U$3-U8)/U$4))))))*100</f>
        <v>48.991354466858787</v>
      </c>
      <c r="W8" s="24">
        <v>2.1719506806061171</v>
      </c>
      <c r="X8" s="28">
        <f t="shared" ref="X8:X20" si="10">(IF(W8=-1,0,(IF(W8&gt;W$3,0,IF(W8&lt;W$2,1,((W$3-W8)/W$4))))))*100</f>
        <v>89.140246596969419</v>
      </c>
      <c r="Y8" s="25">
        <v>11</v>
      </c>
      <c r="Z8" s="28">
        <f t="shared" ref="Z8:Z20" si="11">IF(Y8="No Practice", 0, Y8/15*100)</f>
        <v>73.333333333333329</v>
      </c>
      <c r="AA8" s="35">
        <f>AVERAGE(T8,V8,X8,Z8)</f>
        <v>68.866233599290382</v>
      </c>
      <c r="AB8" s="22">
        <f>RANK(AA8,AA$8:AA$20)</f>
        <v>5</v>
      </c>
      <c r="AC8" s="23">
        <v>4</v>
      </c>
      <c r="AD8" s="28">
        <f t="shared" ref="AD8:AD20" si="12">(IF(AC8=-1,0,(IF(AC8&gt;AC$3,0,IF(AC8&lt;AC$2,1,((AC$3-AC8)/AC$4))))))*100</f>
        <v>83.333333333333343</v>
      </c>
      <c r="AE8" s="26">
        <v>184</v>
      </c>
      <c r="AF8" s="28">
        <f t="shared" ref="AF8:AF20" si="13">(IF(AE8=-1,0,(IF(AE8&gt;AE$3,0,IF(AE8&lt;AE$2,1,((AE$3-AE8)/AE$4))))))*100</f>
        <v>27.826086956521738</v>
      </c>
      <c r="AG8" s="27">
        <v>130.42212573346058</v>
      </c>
      <c r="AH8" s="28">
        <f t="shared" ref="AH8:AH20" si="14">(IF(AG8=-1,0,(IF(AG8&gt;AG$3,0,IF(AG8&lt;AG$2,1,((AG$3-AG8)/AG$4))))))*100</f>
        <v>98.389850299586911</v>
      </c>
      <c r="AI8" s="18">
        <v>8</v>
      </c>
      <c r="AJ8" s="28">
        <f t="shared" ref="AJ8:AJ20" si="15">+IF(AI8="No Practice",0,AI8/8)*100</f>
        <v>100</v>
      </c>
      <c r="AK8" s="35">
        <f>AVERAGE(AD8,AF8,AH8,AJ8)</f>
        <v>77.387317647360504</v>
      </c>
      <c r="AL8" s="22">
        <f t="shared" ref="AL8:AL20" si="16">RANK(AK8,AK$8:AK$20)</f>
        <v>12</v>
      </c>
      <c r="AM8" s="26">
        <v>4</v>
      </c>
      <c r="AN8" s="21">
        <f t="shared" ref="AN8:AN20" si="17">(IF(AM8=-1,0,(IF(AM8&gt;AM$3,0,IF(AM8&lt;AM$2,1,((AM$3-AM8)/AM$4))))))*100</f>
        <v>75</v>
      </c>
      <c r="AO8" s="29">
        <v>20</v>
      </c>
      <c r="AP8" s="21">
        <f t="shared" ref="AP8:AP20" si="18">(IF(AO8=-1,0,(IF(AO8&gt;AO$3,0,IF(AO8&lt;AO$2,1,((AO$3-AO8)/AO$4))))))*100</f>
        <v>90.909090909090907</v>
      </c>
      <c r="AQ8" s="30">
        <v>4.3760233314036077</v>
      </c>
      <c r="AR8" s="21">
        <f t="shared" ref="AR8:AR20" si="19">(IF(AQ8=-1,0,(IF(AQ8&gt;AQ$3,0,IF(AQ8&lt;AQ$2,1,((AQ$3-AQ8)/AQ$4))))))*100</f>
        <v>70.826511123975948</v>
      </c>
      <c r="AS8" s="31">
        <v>26</v>
      </c>
      <c r="AT8" s="21">
        <f t="shared" ref="AT8:AT20" si="20">+IF(AS8="No Practice",0,AS8/30)*100</f>
        <v>86.666666666666671</v>
      </c>
      <c r="AU8" s="36">
        <f>AVERAGE(AN8,AP8,AR8,AT8)</f>
        <v>80.850567174933389</v>
      </c>
      <c r="AV8" s="22">
        <f t="shared" ref="AV8:AV20" si="21">RANK(AU8,AU$8:AU$20)</f>
        <v>4</v>
      </c>
      <c r="AW8" s="18">
        <v>13</v>
      </c>
      <c r="AX8" s="28">
        <f t="shared" ref="AX8:AX20" si="22">AW8/18*100</f>
        <v>72.222222222222214</v>
      </c>
      <c r="AY8" s="18">
        <v>1180</v>
      </c>
      <c r="AZ8" s="28">
        <f t="shared" ref="AZ8:AZ20" si="23">(IF(AY8=-1,0,(IF(AY8&gt;AY$3,0,IF(AY8&lt;AY$2,1,((AY$3-AY8)/AY$4))))))*100</f>
        <v>13.114754098360656</v>
      </c>
      <c r="BA8" s="37">
        <v>26.053184915498935</v>
      </c>
      <c r="BB8" s="28">
        <f t="shared" ref="BB8:BB20" si="24">(IF(BA8=-1,0,(IF(BA8&gt;BA$3,0,IF(BA8&lt;BA$2,1,((BA$3-BA8)/BA$4))))))*100</f>
        <v>70.806316180541131</v>
      </c>
      <c r="BC8" s="35">
        <f>AVERAGE(AX8,AZ8,BB8)</f>
        <v>52.047764167041329</v>
      </c>
      <c r="BD8" s="22">
        <f>RANK(BC8,BC$8:BC$20)</f>
        <v>7</v>
      </c>
    </row>
    <row r="9" spans="1:56" ht="14.4" customHeight="1" x14ac:dyDescent="0.2">
      <c r="A9" s="17" t="s">
        <v>32</v>
      </c>
      <c r="B9" s="17" t="s">
        <v>33</v>
      </c>
      <c r="C9" s="18">
        <v>7</v>
      </c>
      <c r="D9" s="28">
        <f t="shared" si="0"/>
        <v>64.705882352941174</v>
      </c>
      <c r="E9" s="18">
        <v>8</v>
      </c>
      <c r="F9" s="28">
        <f t="shared" si="1"/>
        <v>92.462311557788951</v>
      </c>
      <c r="G9" s="19">
        <v>13.832813723023126</v>
      </c>
      <c r="H9" s="28">
        <f t="shared" si="2"/>
        <v>93.083593138488439</v>
      </c>
      <c r="I9" s="18">
        <v>7</v>
      </c>
      <c r="J9" s="28">
        <f t="shared" si="3"/>
        <v>64.705882352941174</v>
      </c>
      <c r="K9" s="18">
        <v>8</v>
      </c>
      <c r="L9" s="28">
        <f t="shared" si="4"/>
        <v>92.462311557788951</v>
      </c>
      <c r="M9" s="19">
        <v>13.832813723023126</v>
      </c>
      <c r="N9" s="28">
        <f t="shared" si="5"/>
        <v>93.083593138488439</v>
      </c>
      <c r="O9" s="20">
        <v>2.9797377830750892E-3</v>
      </c>
      <c r="P9" s="28">
        <f t="shared" si="6"/>
        <v>99.999255065554237</v>
      </c>
      <c r="Q9" s="35">
        <f t="shared" ref="Q9:Q20" si="25">25%*P9+12.5%*D9+12.5%*F9+12.5%*H9+12.5%*J9+12.5%*L9+12.5%*N9</f>
        <v>87.562760528693204</v>
      </c>
      <c r="R9" s="22">
        <f t="shared" si="7"/>
        <v>9</v>
      </c>
      <c r="S9" s="23">
        <v>15</v>
      </c>
      <c r="T9" s="28">
        <f t="shared" si="8"/>
        <v>60</v>
      </c>
      <c r="U9" s="23">
        <v>270</v>
      </c>
      <c r="V9" s="28">
        <f t="shared" si="9"/>
        <v>29.682997118155619</v>
      </c>
      <c r="W9" s="24">
        <v>5.9842636347626073</v>
      </c>
      <c r="X9" s="28">
        <f t="shared" si="10"/>
        <v>70.078681826186966</v>
      </c>
      <c r="Y9" s="25">
        <v>11</v>
      </c>
      <c r="Z9" s="28">
        <f t="shared" si="11"/>
        <v>73.333333333333329</v>
      </c>
      <c r="AA9" s="35">
        <f t="shared" ref="AA9:AA20" si="26">AVERAGE(T9,V9,X9,Z9)</f>
        <v>58.273753069418973</v>
      </c>
      <c r="AB9" s="22">
        <f t="shared" ref="AB9:AB20" si="27">RANK(AA9,AA$8:AA$20)</f>
        <v>12</v>
      </c>
      <c r="AC9" s="23">
        <v>4</v>
      </c>
      <c r="AD9" s="28">
        <f t="shared" si="12"/>
        <v>83.333333333333343</v>
      </c>
      <c r="AE9" s="26">
        <v>119</v>
      </c>
      <c r="AF9" s="28">
        <f t="shared" si="13"/>
        <v>56.086956521739125</v>
      </c>
      <c r="AG9" s="27">
        <v>130.42212573346058</v>
      </c>
      <c r="AH9" s="28">
        <f t="shared" si="14"/>
        <v>98.389850299586911</v>
      </c>
      <c r="AI9" s="18">
        <v>7</v>
      </c>
      <c r="AJ9" s="28">
        <f t="shared" si="15"/>
        <v>87.5</v>
      </c>
      <c r="AK9" s="35">
        <f t="shared" ref="AK9:AK20" si="28">AVERAGE(AD9,AF9,AH9,AJ9)</f>
        <v>81.327535038664848</v>
      </c>
      <c r="AL9" s="22">
        <f t="shared" si="16"/>
        <v>7</v>
      </c>
      <c r="AM9" s="26">
        <v>4</v>
      </c>
      <c r="AN9" s="21">
        <f t="shared" si="17"/>
        <v>75</v>
      </c>
      <c r="AO9" s="29">
        <v>26</v>
      </c>
      <c r="AP9" s="21">
        <f t="shared" si="18"/>
        <v>88.038277511961724</v>
      </c>
      <c r="AQ9" s="30">
        <v>4.3760233314036077</v>
      </c>
      <c r="AR9" s="21">
        <f t="shared" si="19"/>
        <v>70.826511123975948</v>
      </c>
      <c r="AS9" s="31">
        <v>24</v>
      </c>
      <c r="AT9" s="21">
        <f t="shared" si="20"/>
        <v>80</v>
      </c>
      <c r="AU9" s="36">
        <f t="shared" ref="AU9:AU20" si="29">AVERAGE(AN9,AP9,AR9,AT9)</f>
        <v>78.466197158984414</v>
      </c>
      <c r="AV9" s="22">
        <f t="shared" si="21"/>
        <v>12</v>
      </c>
      <c r="AW9" s="18">
        <v>13</v>
      </c>
      <c r="AX9" s="28">
        <f t="shared" si="22"/>
        <v>72.222222222222214</v>
      </c>
      <c r="AY9" s="18">
        <v>1470</v>
      </c>
      <c r="AZ9" s="28">
        <f t="shared" si="23"/>
        <v>0</v>
      </c>
      <c r="BA9" s="37">
        <v>21.806800374801476</v>
      </c>
      <c r="BB9" s="28">
        <f t="shared" si="24"/>
        <v>75.582901715633881</v>
      </c>
      <c r="BC9" s="35">
        <f t="shared" ref="BC9:BC20" si="30">AVERAGE(AX9,AZ9,BB9)</f>
        <v>49.268374645952029</v>
      </c>
      <c r="BD9" s="22">
        <f t="shared" ref="BD9:BD20" si="31">RANK(BC9,BC$8:BC$20)</f>
        <v>11</v>
      </c>
    </row>
    <row r="10" spans="1:56" ht="14.4" customHeight="1" x14ac:dyDescent="0.2">
      <c r="A10" s="17" t="s">
        <v>34</v>
      </c>
      <c r="B10" s="17" t="s">
        <v>35</v>
      </c>
      <c r="C10" s="18">
        <v>7</v>
      </c>
      <c r="D10" s="28">
        <f t="shared" si="0"/>
        <v>64.705882352941174</v>
      </c>
      <c r="E10" s="18">
        <v>7</v>
      </c>
      <c r="F10" s="28">
        <f t="shared" si="1"/>
        <v>93.467336683417088</v>
      </c>
      <c r="G10" s="19">
        <v>13.832813723023126</v>
      </c>
      <c r="H10" s="28">
        <f t="shared" si="2"/>
        <v>93.083593138488439</v>
      </c>
      <c r="I10" s="18">
        <v>7</v>
      </c>
      <c r="J10" s="28">
        <f t="shared" si="3"/>
        <v>64.705882352941174</v>
      </c>
      <c r="K10" s="18">
        <v>7</v>
      </c>
      <c r="L10" s="28">
        <f t="shared" si="4"/>
        <v>93.467336683417088</v>
      </c>
      <c r="M10" s="19">
        <v>13.832813723023126</v>
      </c>
      <c r="N10" s="28">
        <f t="shared" si="5"/>
        <v>93.083593138488439</v>
      </c>
      <c r="O10" s="20">
        <v>2.9797377830750892E-3</v>
      </c>
      <c r="P10" s="28">
        <f t="shared" si="6"/>
        <v>99.999255065554237</v>
      </c>
      <c r="Q10" s="35">
        <f t="shared" si="25"/>
        <v>87.814016810100242</v>
      </c>
      <c r="R10" s="22">
        <f t="shared" si="7"/>
        <v>6</v>
      </c>
      <c r="S10" s="23">
        <v>13</v>
      </c>
      <c r="T10" s="28">
        <f t="shared" si="8"/>
        <v>68</v>
      </c>
      <c r="U10" s="23">
        <v>159</v>
      </c>
      <c r="V10" s="28">
        <f t="shared" si="9"/>
        <v>61.671469740634009</v>
      </c>
      <c r="W10" s="24">
        <v>3.3908461132300576</v>
      </c>
      <c r="X10" s="28">
        <f t="shared" si="10"/>
        <v>83.045769433849713</v>
      </c>
      <c r="Y10" s="25">
        <v>11</v>
      </c>
      <c r="Z10" s="28">
        <f t="shared" si="11"/>
        <v>73.333333333333329</v>
      </c>
      <c r="AA10" s="35">
        <f t="shared" si="26"/>
        <v>71.512643126954259</v>
      </c>
      <c r="AB10" s="22">
        <f t="shared" si="27"/>
        <v>3</v>
      </c>
      <c r="AC10" s="23">
        <v>4</v>
      </c>
      <c r="AD10" s="28">
        <f t="shared" si="12"/>
        <v>83.333333333333343</v>
      </c>
      <c r="AE10" s="26">
        <v>75</v>
      </c>
      <c r="AF10" s="28">
        <f t="shared" si="13"/>
        <v>75.217391304347828</v>
      </c>
      <c r="AG10" s="27">
        <v>130.42212573346058</v>
      </c>
      <c r="AH10" s="28">
        <f t="shared" si="14"/>
        <v>98.389850299586911</v>
      </c>
      <c r="AI10" s="18">
        <v>8</v>
      </c>
      <c r="AJ10" s="28">
        <f t="shared" si="15"/>
        <v>100</v>
      </c>
      <c r="AK10" s="35">
        <f t="shared" si="28"/>
        <v>89.23514373431702</v>
      </c>
      <c r="AL10" s="22">
        <f t="shared" si="16"/>
        <v>1</v>
      </c>
      <c r="AM10" s="26">
        <v>4</v>
      </c>
      <c r="AN10" s="21">
        <f t="shared" si="17"/>
        <v>75</v>
      </c>
      <c r="AO10" s="29">
        <v>20</v>
      </c>
      <c r="AP10" s="21">
        <f t="shared" si="18"/>
        <v>90.909090909090907</v>
      </c>
      <c r="AQ10" s="30">
        <v>4.3760233314036077</v>
      </c>
      <c r="AR10" s="21">
        <f t="shared" si="19"/>
        <v>70.826511123975948</v>
      </c>
      <c r="AS10" s="31">
        <v>26.5</v>
      </c>
      <c r="AT10" s="21">
        <f t="shared" si="20"/>
        <v>88.333333333333329</v>
      </c>
      <c r="AU10" s="36">
        <f t="shared" si="29"/>
        <v>81.267233841600046</v>
      </c>
      <c r="AV10" s="22">
        <f t="shared" si="21"/>
        <v>2</v>
      </c>
      <c r="AW10" s="18">
        <v>13.5</v>
      </c>
      <c r="AX10" s="28">
        <f t="shared" si="22"/>
        <v>75</v>
      </c>
      <c r="AY10" s="18">
        <v>1030</v>
      </c>
      <c r="AZ10" s="28">
        <f t="shared" si="23"/>
        <v>25.409836065573771</v>
      </c>
      <c r="BA10" s="37">
        <v>26.910221004759894</v>
      </c>
      <c r="BB10" s="28">
        <f t="shared" si="24"/>
        <v>69.842271085759393</v>
      </c>
      <c r="BC10" s="35">
        <f t="shared" si="30"/>
        <v>56.750702383777728</v>
      </c>
      <c r="BD10" s="22">
        <f t="shared" si="31"/>
        <v>3</v>
      </c>
    </row>
    <row r="11" spans="1:56" ht="14.4" customHeight="1" x14ac:dyDescent="0.2">
      <c r="A11" s="17" t="s">
        <v>36</v>
      </c>
      <c r="B11" s="17" t="s">
        <v>37</v>
      </c>
      <c r="C11" s="18">
        <v>7</v>
      </c>
      <c r="D11" s="28">
        <f t="shared" si="0"/>
        <v>64.705882352941174</v>
      </c>
      <c r="E11" s="18">
        <v>8</v>
      </c>
      <c r="F11" s="28">
        <f t="shared" si="1"/>
        <v>92.462311557788951</v>
      </c>
      <c r="G11" s="19">
        <v>13.832813723023126</v>
      </c>
      <c r="H11" s="28">
        <f t="shared" si="2"/>
        <v>93.083593138488439</v>
      </c>
      <c r="I11" s="18">
        <v>7</v>
      </c>
      <c r="J11" s="28">
        <f t="shared" si="3"/>
        <v>64.705882352941174</v>
      </c>
      <c r="K11" s="18">
        <v>8</v>
      </c>
      <c r="L11" s="28">
        <f t="shared" si="4"/>
        <v>92.462311557788951</v>
      </c>
      <c r="M11" s="19">
        <v>13.832813723023126</v>
      </c>
      <c r="N11" s="28">
        <f t="shared" si="5"/>
        <v>93.083593138488439</v>
      </c>
      <c r="O11" s="20">
        <v>2.9797377830750892E-3</v>
      </c>
      <c r="P11" s="28">
        <f t="shared" si="6"/>
        <v>99.999255065554237</v>
      </c>
      <c r="Q11" s="35">
        <f t="shared" si="25"/>
        <v>87.562760528693204</v>
      </c>
      <c r="R11" s="22">
        <f t="shared" si="7"/>
        <v>9</v>
      </c>
      <c r="S11" s="23">
        <v>14</v>
      </c>
      <c r="T11" s="28">
        <f t="shared" si="8"/>
        <v>64</v>
      </c>
      <c r="U11" s="23">
        <v>115</v>
      </c>
      <c r="V11" s="28">
        <f t="shared" si="9"/>
        <v>74.351585014409224</v>
      </c>
      <c r="W11" s="24">
        <v>3.9771688033817183</v>
      </c>
      <c r="X11" s="28">
        <f t="shared" si="10"/>
        <v>80.114155983091408</v>
      </c>
      <c r="Y11" s="25">
        <v>11</v>
      </c>
      <c r="Z11" s="28">
        <f t="shared" si="11"/>
        <v>73.333333333333329</v>
      </c>
      <c r="AA11" s="35">
        <f t="shared" si="26"/>
        <v>72.949768582708487</v>
      </c>
      <c r="AB11" s="22">
        <f t="shared" si="27"/>
        <v>1</v>
      </c>
      <c r="AC11" s="23">
        <v>4</v>
      </c>
      <c r="AD11" s="28">
        <f t="shared" si="12"/>
        <v>83.333333333333343</v>
      </c>
      <c r="AE11" s="26">
        <v>129</v>
      </c>
      <c r="AF11" s="28">
        <f t="shared" si="13"/>
        <v>51.739130434782609</v>
      </c>
      <c r="AG11" s="27">
        <v>130.42212573346058</v>
      </c>
      <c r="AH11" s="28">
        <f t="shared" si="14"/>
        <v>98.389850299586911</v>
      </c>
      <c r="AI11" s="18">
        <v>7</v>
      </c>
      <c r="AJ11" s="28">
        <f t="shared" si="15"/>
        <v>87.5</v>
      </c>
      <c r="AK11" s="35">
        <f t="shared" si="28"/>
        <v>80.240578516925709</v>
      </c>
      <c r="AL11" s="22">
        <f t="shared" si="16"/>
        <v>8</v>
      </c>
      <c r="AM11" s="26">
        <v>4</v>
      </c>
      <c r="AN11" s="21">
        <f t="shared" si="17"/>
        <v>75</v>
      </c>
      <c r="AO11" s="29">
        <v>23</v>
      </c>
      <c r="AP11" s="21">
        <f t="shared" si="18"/>
        <v>89.473684210526315</v>
      </c>
      <c r="AQ11" s="30">
        <v>4.3760233314036077</v>
      </c>
      <c r="AR11" s="21">
        <f t="shared" si="19"/>
        <v>70.826511123975948</v>
      </c>
      <c r="AS11" s="31">
        <v>24</v>
      </c>
      <c r="AT11" s="21">
        <f t="shared" si="20"/>
        <v>80</v>
      </c>
      <c r="AU11" s="36">
        <f t="shared" si="29"/>
        <v>78.825048833625559</v>
      </c>
      <c r="AV11" s="22">
        <f t="shared" si="21"/>
        <v>11</v>
      </c>
      <c r="AW11" s="18">
        <v>13</v>
      </c>
      <c r="AX11" s="28">
        <f t="shared" si="22"/>
        <v>72.222222222222214</v>
      </c>
      <c r="AY11" s="18">
        <v>1245</v>
      </c>
      <c r="AZ11" s="28">
        <f t="shared" si="23"/>
        <v>7.7868852459016393</v>
      </c>
      <c r="BA11" s="37">
        <v>24.006148826237965</v>
      </c>
      <c r="BB11" s="28">
        <f t="shared" si="24"/>
        <v>73.108943952488232</v>
      </c>
      <c r="BC11" s="35">
        <f t="shared" si="30"/>
        <v>51.039350473537361</v>
      </c>
      <c r="BD11" s="22">
        <f t="shared" si="31"/>
        <v>8</v>
      </c>
    </row>
    <row r="12" spans="1:56" ht="14.4" customHeight="1" x14ac:dyDescent="0.2">
      <c r="A12" s="17" t="s">
        <v>38</v>
      </c>
      <c r="B12" s="17" t="s">
        <v>39</v>
      </c>
      <c r="C12" s="18">
        <v>6</v>
      </c>
      <c r="D12" s="28">
        <f t="shared" si="0"/>
        <v>70.588235294117652</v>
      </c>
      <c r="E12" s="18">
        <v>8</v>
      </c>
      <c r="F12" s="28">
        <f t="shared" si="1"/>
        <v>92.462311557788951</v>
      </c>
      <c r="G12" s="19">
        <v>13.832813723023126</v>
      </c>
      <c r="H12" s="28">
        <f t="shared" si="2"/>
        <v>93.083593138488439</v>
      </c>
      <c r="I12" s="18">
        <v>6</v>
      </c>
      <c r="J12" s="28">
        <f t="shared" si="3"/>
        <v>70.588235294117652</v>
      </c>
      <c r="K12" s="18">
        <v>8</v>
      </c>
      <c r="L12" s="28">
        <f t="shared" si="4"/>
        <v>92.462311557788951</v>
      </c>
      <c r="M12" s="19">
        <v>13.832813723023126</v>
      </c>
      <c r="N12" s="28">
        <f t="shared" si="5"/>
        <v>93.083593138488439</v>
      </c>
      <c r="O12" s="20">
        <v>2.9797377830750892E-3</v>
      </c>
      <c r="P12" s="28">
        <f t="shared" si="6"/>
        <v>99.999255065554237</v>
      </c>
      <c r="Q12" s="35">
        <f t="shared" si="25"/>
        <v>89.03334876398732</v>
      </c>
      <c r="R12" s="22">
        <f t="shared" si="7"/>
        <v>5</v>
      </c>
      <c r="S12" s="23">
        <v>14</v>
      </c>
      <c r="T12" s="28">
        <f t="shared" si="8"/>
        <v>64</v>
      </c>
      <c r="U12" s="23">
        <v>165</v>
      </c>
      <c r="V12" s="28">
        <f t="shared" si="9"/>
        <v>59.942363112391931</v>
      </c>
      <c r="W12" s="24">
        <v>4.0812500179091753</v>
      </c>
      <c r="X12" s="28">
        <f t="shared" si="10"/>
        <v>79.593749910454122</v>
      </c>
      <c r="Y12" s="25">
        <v>11</v>
      </c>
      <c r="Z12" s="28">
        <f t="shared" si="11"/>
        <v>73.333333333333329</v>
      </c>
      <c r="AA12" s="35">
        <f t="shared" si="26"/>
        <v>69.217361589044842</v>
      </c>
      <c r="AB12" s="22">
        <f t="shared" si="27"/>
        <v>4</v>
      </c>
      <c r="AC12" s="23">
        <v>4</v>
      </c>
      <c r="AD12" s="28">
        <f t="shared" si="12"/>
        <v>83.333333333333343</v>
      </c>
      <c r="AE12" s="26">
        <v>108</v>
      </c>
      <c r="AF12" s="28">
        <f t="shared" si="13"/>
        <v>60.869565217391312</v>
      </c>
      <c r="AG12" s="27">
        <v>130.42212573346058</v>
      </c>
      <c r="AH12" s="28">
        <f t="shared" si="14"/>
        <v>98.389850299586911</v>
      </c>
      <c r="AI12" s="18">
        <v>8</v>
      </c>
      <c r="AJ12" s="28">
        <f t="shared" si="15"/>
        <v>100</v>
      </c>
      <c r="AK12" s="35">
        <f t="shared" si="28"/>
        <v>85.648187212577895</v>
      </c>
      <c r="AL12" s="22">
        <f t="shared" si="16"/>
        <v>4</v>
      </c>
      <c r="AM12" s="26">
        <v>4</v>
      </c>
      <c r="AN12" s="21">
        <f t="shared" si="17"/>
        <v>75</v>
      </c>
      <c r="AO12" s="29">
        <v>17</v>
      </c>
      <c r="AP12" s="21">
        <f t="shared" si="18"/>
        <v>92.344497607655512</v>
      </c>
      <c r="AQ12" s="30">
        <v>4.3760233314036077</v>
      </c>
      <c r="AR12" s="21">
        <f t="shared" si="19"/>
        <v>70.826511123975948</v>
      </c>
      <c r="AS12" s="31">
        <v>25.5</v>
      </c>
      <c r="AT12" s="21">
        <f t="shared" si="20"/>
        <v>85</v>
      </c>
      <c r="AU12" s="36">
        <f t="shared" si="29"/>
        <v>80.792752182907861</v>
      </c>
      <c r="AV12" s="22">
        <f t="shared" si="21"/>
        <v>5</v>
      </c>
      <c r="AW12" s="18">
        <v>13</v>
      </c>
      <c r="AX12" s="28">
        <f t="shared" si="22"/>
        <v>72.222222222222214</v>
      </c>
      <c r="AY12" s="18">
        <v>1275</v>
      </c>
      <c r="AZ12" s="28">
        <f t="shared" si="23"/>
        <v>5.3278688524590159</v>
      </c>
      <c r="BA12" s="37">
        <v>27.787257094020863</v>
      </c>
      <c r="BB12" s="28">
        <f t="shared" si="24"/>
        <v>68.855728803126141</v>
      </c>
      <c r="BC12" s="35">
        <f t="shared" si="30"/>
        <v>48.801939959269127</v>
      </c>
      <c r="BD12" s="22">
        <f t="shared" si="31"/>
        <v>13</v>
      </c>
    </row>
    <row r="13" spans="1:56" ht="14.4" customHeight="1" x14ac:dyDescent="0.2">
      <c r="A13" s="17" t="s">
        <v>40</v>
      </c>
      <c r="B13" s="17" t="s">
        <v>41</v>
      </c>
      <c r="C13" s="18">
        <v>7</v>
      </c>
      <c r="D13" s="28">
        <f t="shared" si="0"/>
        <v>64.705882352941174</v>
      </c>
      <c r="E13" s="18">
        <v>7</v>
      </c>
      <c r="F13" s="28">
        <f t="shared" si="1"/>
        <v>93.467336683417088</v>
      </c>
      <c r="G13" s="19">
        <v>13.832813723023126</v>
      </c>
      <c r="H13" s="28">
        <f t="shared" si="2"/>
        <v>93.083593138488439</v>
      </c>
      <c r="I13" s="18">
        <v>7</v>
      </c>
      <c r="J13" s="28">
        <f t="shared" si="3"/>
        <v>64.705882352941174</v>
      </c>
      <c r="K13" s="18">
        <v>7</v>
      </c>
      <c r="L13" s="28">
        <f t="shared" si="4"/>
        <v>93.467336683417088</v>
      </c>
      <c r="M13" s="19">
        <v>13.832813723023126</v>
      </c>
      <c r="N13" s="28">
        <f t="shared" si="5"/>
        <v>93.083593138488439</v>
      </c>
      <c r="O13" s="20">
        <v>2.9797377830750892E-3</v>
      </c>
      <c r="P13" s="28">
        <f t="shared" si="6"/>
        <v>99.999255065554237</v>
      </c>
      <c r="Q13" s="35">
        <f t="shared" si="25"/>
        <v>87.814016810100242</v>
      </c>
      <c r="R13" s="22">
        <f t="shared" si="7"/>
        <v>6</v>
      </c>
      <c r="S13" s="23">
        <v>14</v>
      </c>
      <c r="T13" s="28">
        <f t="shared" si="8"/>
        <v>64</v>
      </c>
      <c r="U13" s="23">
        <v>209</v>
      </c>
      <c r="V13" s="28">
        <f t="shared" si="9"/>
        <v>47.262247838616716</v>
      </c>
      <c r="W13" s="24">
        <v>3.653764623834884</v>
      </c>
      <c r="X13" s="28">
        <f t="shared" si="10"/>
        <v>81.731176880825572</v>
      </c>
      <c r="Y13" s="25">
        <v>11</v>
      </c>
      <c r="Z13" s="28">
        <f t="shared" si="11"/>
        <v>73.333333333333329</v>
      </c>
      <c r="AA13" s="35">
        <f t="shared" si="26"/>
        <v>66.581689513193908</v>
      </c>
      <c r="AB13" s="22">
        <f t="shared" si="27"/>
        <v>8</v>
      </c>
      <c r="AC13" s="23">
        <v>4</v>
      </c>
      <c r="AD13" s="28">
        <f t="shared" si="12"/>
        <v>83.333333333333343</v>
      </c>
      <c r="AE13" s="26">
        <v>160</v>
      </c>
      <c r="AF13" s="28">
        <f t="shared" si="13"/>
        <v>38.260869565217391</v>
      </c>
      <c r="AG13" s="27">
        <v>130.42212573346058</v>
      </c>
      <c r="AH13" s="28">
        <f t="shared" si="14"/>
        <v>98.389850299586911</v>
      </c>
      <c r="AI13" s="18">
        <v>8</v>
      </c>
      <c r="AJ13" s="28">
        <f t="shared" si="15"/>
        <v>100</v>
      </c>
      <c r="AK13" s="35">
        <f t="shared" si="28"/>
        <v>79.996013299534411</v>
      </c>
      <c r="AL13" s="22">
        <f t="shared" si="16"/>
        <v>9</v>
      </c>
      <c r="AM13" s="26">
        <v>4</v>
      </c>
      <c r="AN13" s="21">
        <f t="shared" si="17"/>
        <v>75</v>
      </c>
      <c r="AO13" s="29">
        <v>22</v>
      </c>
      <c r="AP13" s="21">
        <f t="shared" si="18"/>
        <v>89.952153110047846</v>
      </c>
      <c r="AQ13" s="30">
        <v>4.3760233314036077</v>
      </c>
      <c r="AR13" s="21">
        <f t="shared" si="19"/>
        <v>70.826511123975948</v>
      </c>
      <c r="AS13" s="31">
        <v>26.5</v>
      </c>
      <c r="AT13" s="21">
        <f t="shared" si="20"/>
        <v>88.333333333333329</v>
      </c>
      <c r="AU13" s="36">
        <f t="shared" si="29"/>
        <v>81.027999391839273</v>
      </c>
      <c r="AV13" s="22">
        <f t="shared" si="21"/>
        <v>3</v>
      </c>
      <c r="AW13" s="18">
        <v>13</v>
      </c>
      <c r="AX13" s="28">
        <f t="shared" si="22"/>
        <v>72.222222222222214</v>
      </c>
      <c r="AY13" s="18">
        <v>1060</v>
      </c>
      <c r="AZ13" s="28">
        <f t="shared" si="23"/>
        <v>22.950819672131146</v>
      </c>
      <c r="BA13" s="37">
        <v>27.85614882623797</v>
      </c>
      <c r="BB13" s="28">
        <f t="shared" si="24"/>
        <v>68.778235291070899</v>
      </c>
      <c r="BC13" s="35">
        <f t="shared" si="30"/>
        <v>54.650425728474751</v>
      </c>
      <c r="BD13" s="22">
        <f t="shared" si="31"/>
        <v>4</v>
      </c>
    </row>
    <row r="14" spans="1:56" ht="14.4" customHeight="1" x14ac:dyDescent="0.2">
      <c r="A14" s="17" t="s">
        <v>42</v>
      </c>
      <c r="B14" s="17" t="s">
        <v>43</v>
      </c>
      <c r="C14" s="18">
        <v>6</v>
      </c>
      <c r="D14" s="28">
        <f t="shared" si="0"/>
        <v>70.588235294117652</v>
      </c>
      <c r="E14" s="18">
        <v>5</v>
      </c>
      <c r="F14" s="28">
        <f t="shared" si="1"/>
        <v>95.477386934673376</v>
      </c>
      <c r="G14" s="19">
        <v>13.832813723023126</v>
      </c>
      <c r="H14" s="28">
        <f t="shared" si="2"/>
        <v>93.083593138488439</v>
      </c>
      <c r="I14" s="18">
        <v>6</v>
      </c>
      <c r="J14" s="28">
        <f t="shared" si="3"/>
        <v>70.588235294117652</v>
      </c>
      <c r="K14" s="18">
        <v>5</v>
      </c>
      <c r="L14" s="28">
        <f t="shared" si="4"/>
        <v>95.477386934673376</v>
      </c>
      <c r="M14" s="19">
        <v>13.832813723023126</v>
      </c>
      <c r="N14" s="28">
        <f t="shared" si="5"/>
        <v>93.083593138488439</v>
      </c>
      <c r="O14" s="20">
        <v>2.9797377830750892E-3</v>
      </c>
      <c r="P14" s="28">
        <f t="shared" si="6"/>
        <v>99.999255065554237</v>
      </c>
      <c r="Q14" s="35">
        <f t="shared" si="25"/>
        <v>89.787117608208433</v>
      </c>
      <c r="R14" s="22">
        <f t="shared" si="7"/>
        <v>1</v>
      </c>
      <c r="S14" s="23">
        <v>13</v>
      </c>
      <c r="T14" s="28">
        <f t="shared" si="8"/>
        <v>68</v>
      </c>
      <c r="U14" s="23">
        <v>105</v>
      </c>
      <c r="V14" s="28">
        <f t="shared" si="9"/>
        <v>77.233429394812674</v>
      </c>
      <c r="W14" s="24">
        <v>17.73376766801087</v>
      </c>
      <c r="X14" s="28">
        <f t="shared" si="10"/>
        <v>11.33116165994565</v>
      </c>
      <c r="Y14" s="25">
        <v>11</v>
      </c>
      <c r="Z14" s="28">
        <f t="shared" si="11"/>
        <v>73.333333333333329</v>
      </c>
      <c r="AA14" s="35">
        <f t="shared" si="26"/>
        <v>57.474481097022917</v>
      </c>
      <c r="AB14" s="22">
        <f t="shared" si="27"/>
        <v>13</v>
      </c>
      <c r="AC14" s="23">
        <v>4</v>
      </c>
      <c r="AD14" s="28">
        <f t="shared" si="12"/>
        <v>83.333333333333343</v>
      </c>
      <c r="AE14" s="26">
        <v>136</v>
      </c>
      <c r="AF14" s="28">
        <f t="shared" si="13"/>
        <v>48.695652173913047</v>
      </c>
      <c r="AG14" s="27">
        <v>34.096188055697084</v>
      </c>
      <c r="AH14" s="28">
        <f t="shared" si="14"/>
        <v>99.579059406719793</v>
      </c>
      <c r="AI14" s="18">
        <v>7</v>
      </c>
      <c r="AJ14" s="28">
        <f t="shared" si="15"/>
        <v>87.5</v>
      </c>
      <c r="AK14" s="35">
        <f t="shared" si="28"/>
        <v>79.777011228491546</v>
      </c>
      <c r="AL14" s="22">
        <f t="shared" si="16"/>
        <v>10</v>
      </c>
      <c r="AM14" s="26">
        <v>4</v>
      </c>
      <c r="AN14" s="21">
        <f t="shared" si="17"/>
        <v>75</v>
      </c>
      <c r="AO14" s="29">
        <v>20</v>
      </c>
      <c r="AP14" s="21">
        <f t="shared" si="18"/>
        <v>90.909090909090907</v>
      </c>
      <c r="AQ14" s="30">
        <v>4.3760233314036077</v>
      </c>
      <c r="AR14" s="21">
        <f t="shared" si="19"/>
        <v>70.826511123975948</v>
      </c>
      <c r="AS14" s="31">
        <v>25.5</v>
      </c>
      <c r="AT14" s="21">
        <f t="shared" si="20"/>
        <v>85</v>
      </c>
      <c r="AU14" s="36">
        <f t="shared" si="29"/>
        <v>80.433900508266717</v>
      </c>
      <c r="AV14" s="22">
        <f t="shared" si="21"/>
        <v>7</v>
      </c>
      <c r="AW14" s="18">
        <v>13</v>
      </c>
      <c r="AX14" s="28">
        <f t="shared" si="22"/>
        <v>72.222222222222214</v>
      </c>
      <c r="AY14" s="18">
        <v>985</v>
      </c>
      <c r="AZ14" s="28">
        <f t="shared" si="23"/>
        <v>29.098360655737704</v>
      </c>
      <c r="BA14" s="37">
        <v>27.537740968636925</v>
      </c>
      <c r="BB14" s="28">
        <f t="shared" si="24"/>
        <v>69.136399360363413</v>
      </c>
      <c r="BC14" s="35">
        <f t="shared" si="30"/>
        <v>56.818994079441119</v>
      </c>
      <c r="BD14" s="22">
        <f t="shared" si="31"/>
        <v>2</v>
      </c>
    </row>
    <row r="15" spans="1:56" ht="14.4" customHeight="1" x14ac:dyDescent="0.2">
      <c r="A15" s="17" t="s">
        <v>44</v>
      </c>
      <c r="B15" s="17" t="s">
        <v>45</v>
      </c>
      <c r="C15" s="18">
        <v>7</v>
      </c>
      <c r="D15" s="28">
        <f t="shared" si="0"/>
        <v>64.705882352941174</v>
      </c>
      <c r="E15" s="18">
        <v>8</v>
      </c>
      <c r="F15" s="28">
        <f t="shared" si="1"/>
        <v>92.462311557788951</v>
      </c>
      <c r="G15" s="19">
        <v>13.832813723023126</v>
      </c>
      <c r="H15" s="28">
        <f t="shared" si="2"/>
        <v>93.083593138488439</v>
      </c>
      <c r="I15" s="18">
        <v>7</v>
      </c>
      <c r="J15" s="28">
        <f t="shared" si="3"/>
        <v>64.705882352941174</v>
      </c>
      <c r="K15" s="18">
        <v>8</v>
      </c>
      <c r="L15" s="28">
        <f t="shared" si="4"/>
        <v>92.462311557788951</v>
      </c>
      <c r="M15" s="19">
        <v>13.832813723023126</v>
      </c>
      <c r="N15" s="28">
        <f t="shared" si="5"/>
        <v>93.083593138488439</v>
      </c>
      <c r="O15" s="20">
        <v>2.9797377830750892E-3</v>
      </c>
      <c r="P15" s="28">
        <f t="shared" si="6"/>
        <v>99.999255065554237</v>
      </c>
      <c r="Q15" s="35">
        <f t="shared" si="25"/>
        <v>87.562760528693204</v>
      </c>
      <c r="R15" s="22">
        <f t="shared" si="7"/>
        <v>9</v>
      </c>
      <c r="S15" s="23">
        <v>17</v>
      </c>
      <c r="T15" s="28">
        <f t="shared" si="8"/>
        <v>52</v>
      </c>
      <c r="U15" s="23">
        <v>298.5</v>
      </c>
      <c r="V15" s="28">
        <f t="shared" si="9"/>
        <v>21.469740634005763</v>
      </c>
      <c r="W15" s="24">
        <v>1.0019591258362768</v>
      </c>
      <c r="X15" s="28">
        <f t="shared" si="10"/>
        <v>94.990204370818617</v>
      </c>
      <c r="Y15" s="25">
        <v>11</v>
      </c>
      <c r="Z15" s="28">
        <f t="shared" si="11"/>
        <v>73.333333333333329</v>
      </c>
      <c r="AA15" s="35">
        <f t="shared" si="26"/>
        <v>60.448319584539419</v>
      </c>
      <c r="AB15" s="22">
        <f t="shared" si="27"/>
        <v>11</v>
      </c>
      <c r="AC15" s="23">
        <v>4</v>
      </c>
      <c r="AD15" s="28">
        <f t="shared" si="12"/>
        <v>83.333333333333343</v>
      </c>
      <c r="AE15" s="26">
        <v>112</v>
      </c>
      <c r="AF15" s="28">
        <f t="shared" si="13"/>
        <v>59.130434782608695</v>
      </c>
      <c r="AG15" s="27">
        <v>130.42212573346058</v>
      </c>
      <c r="AH15" s="28">
        <f t="shared" si="14"/>
        <v>98.389850299586911</v>
      </c>
      <c r="AI15" s="18">
        <v>7</v>
      </c>
      <c r="AJ15" s="28">
        <f t="shared" si="15"/>
        <v>87.5</v>
      </c>
      <c r="AK15" s="35">
        <f t="shared" si="28"/>
        <v>82.088404603882239</v>
      </c>
      <c r="AL15" s="22">
        <f t="shared" si="16"/>
        <v>6</v>
      </c>
      <c r="AM15" s="26">
        <v>4</v>
      </c>
      <c r="AN15" s="21">
        <f t="shared" si="17"/>
        <v>75</v>
      </c>
      <c r="AO15" s="29">
        <v>20</v>
      </c>
      <c r="AP15" s="21">
        <f t="shared" si="18"/>
        <v>90.909090909090907</v>
      </c>
      <c r="AQ15" s="30">
        <v>4.3760233314036077</v>
      </c>
      <c r="AR15" s="21">
        <f t="shared" si="19"/>
        <v>70.826511123975948</v>
      </c>
      <c r="AS15" s="31">
        <v>25.5</v>
      </c>
      <c r="AT15" s="21">
        <f t="shared" si="20"/>
        <v>85</v>
      </c>
      <c r="AU15" s="36">
        <f t="shared" si="29"/>
        <v>80.433900508266717</v>
      </c>
      <c r="AV15" s="22">
        <f t="shared" si="21"/>
        <v>7</v>
      </c>
      <c r="AW15" s="18">
        <v>13.5</v>
      </c>
      <c r="AX15" s="28">
        <f t="shared" si="22"/>
        <v>75</v>
      </c>
      <c r="AY15" s="18">
        <v>1470</v>
      </c>
      <c r="AZ15" s="28">
        <f t="shared" si="23"/>
        <v>0</v>
      </c>
      <c r="BA15" s="37">
        <v>24.947257094020863</v>
      </c>
      <c r="BB15" s="28">
        <f t="shared" si="24"/>
        <v>72.05032947804176</v>
      </c>
      <c r="BC15" s="35">
        <f t="shared" si="30"/>
        <v>49.016776492680584</v>
      </c>
      <c r="BD15" s="22">
        <f t="shared" si="31"/>
        <v>12</v>
      </c>
    </row>
    <row r="16" spans="1:56" ht="14.4" customHeight="1" x14ac:dyDescent="0.2">
      <c r="A16" s="17" t="s">
        <v>46</v>
      </c>
      <c r="B16" s="17" t="s">
        <v>47</v>
      </c>
      <c r="C16" s="18">
        <v>6</v>
      </c>
      <c r="D16" s="28">
        <f t="shared" si="0"/>
        <v>70.588235294117652</v>
      </c>
      <c r="E16" s="18">
        <v>6</v>
      </c>
      <c r="F16" s="28">
        <f t="shared" si="1"/>
        <v>94.472361809045225</v>
      </c>
      <c r="G16" s="19">
        <v>13.764693554290588</v>
      </c>
      <c r="H16" s="28">
        <f t="shared" si="2"/>
        <v>93.117653222854699</v>
      </c>
      <c r="I16" s="18">
        <v>6</v>
      </c>
      <c r="J16" s="28">
        <f t="shared" si="3"/>
        <v>70.588235294117652</v>
      </c>
      <c r="K16" s="18">
        <v>6</v>
      </c>
      <c r="L16" s="28">
        <f t="shared" si="4"/>
        <v>94.472361809045225</v>
      </c>
      <c r="M16" s="19">
        <v>13.764693554290588</v>
      </c>
      <c r="N16" s="28">
        <f t="shared" si="5"/>
        <v>93.117653222854699</v>
      </c>
      <c r="O16" s="20">
        <v>2.9797377830750892E-3</v>
      </c>
      <c r="P16" s="28">
        <f t="shared" si="6"/>
        <v>99.999255065554237</v>
      </c>
      <c r="Q16" s="35">
        <f t="shared" si="25"/>
        <v>89.54437634789295</v>
      </c>
      <c r="R16" s="22">
        <f t="shared" si="7"/>
        <v>3</v>
      </c>
      <c r="S16" s="23">
        <v>14</v>
      </c>
      <c r="T16" s="28">
        <f t="shared" si="8"/>
        <v>64</v>
      </c>
      <c r="U16" s="23">
        <v>144</v>
      </c>
      <c r="V16" s="28">
        <f t="shared" si="9"/>
        <v>65.994236311239192</v>
      </c>
      <c r="W16" s="24">
        <v>3.1762527315257802</v>
      </c>
      <c r="X16" s="28">
        <f t="shared" si="10"/>
        <v>84.118736342371108</v>
      </c>
      <c r="Y16" s="25">
        <v>11</v>
      </c>
      <c r="Z16" s="28">
        <f t="shared" si="11"/>
        <v>73.333333333333329</v>
      </c>
      <c r="AA16" s="35">
        <f t="shared" si="26"/>
        <v>71.861576496735907</v>
      </c>
      <c r="AB16" s="22">
        <f t="shared" si="27"/>
        <v>2</v>
      </c>
      <c r="AC16" s="23">
        <v>4</v>
      </c>
      <c r="AD16" s="28">
        <f t="shared" si="12"/>
        <v>83.333333333333343</v>
      </c>
      <c r="AE16" s="26">
        <v>172</v>
      </c>
      <c r="AF16" s="28">
        <f t="shared" si="13"/>
        <v>33.043478260869563</v>
      </c>
      <c r="AG16" s="27">
        <v>130.42212573346058</v>
      </c>
      <c r="AH16" s="28">
        <f t="shared" si="14"/>
        <v>98.389850299586911</v>
      </c>
      <c r="AI16" s="18">
        <v>8</v>
      </c>
      <c r="AJ16" s="28">
        <f t="shared" si="15"/>
        <v>100</v>
      </c>
      <c r="AK16" s="35">
        <f t="shared" si="28"/>
        <v>78.691665473447458</v>
      </c>
      <c r="AL16" s="22">
        <f t="shared" si="16"/>
        <v>11</v>
      </c>
      <c r="AM16" s="26">
        <v>4</v>
      </c>
      <c r="AN16" s="21">
        <f t="shared" si="17"/>
        <v>75</v>
      </c>
      <c r="AO16" s="29">
        <v>26</v>
      </c>
      <c r="AP16" s="21">
        <f t="shared" si="18"/>
        <v>88.038277511961724</v>
      </c>
      <c r="AQ16" s="30">
        <v>4.3760233314036077</v>
      </c>
      <c r="AR16" s="21">
        <f t="shared" si="19"/>
        <v>70.826511123975948</v>
      </c>
      <c r="AS16" s="31">
        <v>24</v>
      </c>
      <c r="AT16" s="21">
        <f t="shared" si="20"/>
        <v>80</v>
      </c>
      <c r="AU16" s="36">
        <f t="shared" si="29"/>
        <v>78.466197158984414</v>
      </c>
      <c r="AV16" s="22">
        <f t="shared" si="21"/>
        <v>12</v>
      </c>
      <c r="AW16" s="18">
        <v>13</v>
      </c>
      <c r="AX16" s="28">
        <f t="shared" si="22"/>
        <v>72.222222222222214</v>
      </c>
      <c r="AY16" s="18">
        <v>1130</v>
      </c>
      <c r="AZ16" s="28">
        <f t="shared" si="23"/>
        <v>17.21311475409836</v>
      </c>
      <c r="BA16" s="37">
        <v>29.163184915498935</v>
      </c>
      <c r="BB16" s="28">
        <f t="shared" si="24"/>
        <v>67.308003469629995</v>
      </c>
      <c r="BC16" s="35">
        <f t="shared" si="30"/>
        <v>52.247780148650186</v>
      </c>
      <c r="BD16" s="22">
        <f t="shared" si="31"/>
        <v>6</v>
      </c>
    </row>
    <row r="17" spans="1:56" ht="14.4" customHeight="1" x14ac:dyDescent="0.2">
      <c r="A17" s="17" t="s">
        <v>48</v>
      </c>
      <c r="B17" s="17" t="s">
        <v>49</v>
      </c>
      <c r="C17" s="18">
        <v>7</v>
      </c>
      <c r="D17" s="28">
        <f t="shared" si="0"/>
        <v>64.705882352941174</v>
      </c>
      <c r="E17" s="18">
        <v>7</v>
      </c>
      <c r="F17" s="28">
        <f t="shared" si="1"/>
        <v>93.467336683417088</v>
      </c>
      <c r="G17" s="19">
        <v>13.832813723023126</v>
      </c>
      <c r="H17" s="28">
        <f t="shared" si="2"/>
        <v>93.083593138488439</v>
      </c>
      <c r="I17" s="18">
        <v>7</v>
      </c>
      <c r="J17" s="28">
        <f t="shared" si="3"/>
        <v>64.705882352941174</v>
      </c>
      <c r="K17" s="18">
        <v>7</v>
      </c>
      <c r="L17" s="28">
        <f t="shared" si="4"/>
        <v>93.467336683417088</v>
      </c>
      <c r="M17" s="19">
        <v>13.832813723023126</v>
      </c>
      <c r="N17" s="28">
        <f t="shared" si="5"/>
        <v>93.083593138488439</v>
      </c>
      <c r="O17" s="20">
        <v>2.9797377830750892E-3</v>
      </c>
      <c r="P17" s="28">
        <f t="shared" si="6"/>
        <v>99.999255065554237</v>
      </c>
      <c r="Q17" s="35">
        <f t="shared" si="25"/>
        <v>87.814016810100242</v>
      </c>
      <c r="R17" s="22">
        <f t="shared" si="7"/>
        <v>6</v>
      </c>
      <c r="S17" s="23">
        <v>17</v>
      </c>
      <c r="T17" s="28">
        <f t="shared" si="8"/>
        <v>52</v>
      </c>
      <c r="U17" s="23">
        <v>206</v>
      </c>
      <c r="V17" s="28">
        <f t="shared" si="9"/>
        <v>48.126801152737755</v>
      </c>
      <c r="W17" s="24">
        <v>5.477940998289764</v>
      </c>
      <c r="X17" s="28">
        <f t="shared" si="10"/>
        <v>72.610295008551191</v>
      </c>
      <c r="Y17" s="25">
        <v>11</v>
      </c>
      <c r="Z17" s="28">
        <f t="shared" si="11"/>
        <v>73.333333333333329</v>
      </c>
      <c r="AA17" s="35">
        <f t="shared" si="26"/>
        <v>61.517607373655565</v>
      </c>
      <c r="AB17" s="22">
        <f t="shared" si="27"/>
        <v>9</v>
      </c>
      <c r="AC17" s="23">
        <v>4</v>
      </c>
      <c r="AD17" s="28">
        <f t="shared" si="12"/>
        <v>83.333333333333343</v>
      </c>
      <c r="AE17" s="26">
        <v>231</v>
      </c>
      <c r="AF17" s="28">
        <f t="shared" si="13"/>
        <v>7.3913043478260869</v>
      </c>
      <c r="AG17" s="27">
        <v>130.42212573346058</v>
      </c>
      <c r="AH17" s="28">
        <f t="shared" si="14"/>
        <v>98.389850299586911</v>
      </c>
      <c r="AI17" s="18">
        <v>7</v>
      </c>
      <c r="AJ17" s="28">
        <f t="shared" si="15"/>
        <v>87.5</v>
      </c>
      <c r="AK17" s="35">
        <f t="shared" si="28"/>
        <v>69.153621995186583</v>
      </c>
      <c r="AL17" s="22">
        <f t="shared" si="16"/>
        <v>13</v>
      </c>
      <c r="AM17" s="26">
        <v>4</v>
      </c>
      <c r="AN17" s="21">
        <f t="shared" si="17"/>
        <v>75</v>
      </c>
      <c r="AO17" s="29">
        <v>18</v>
      </c>
      <c r="AP17" s="21">
        <f t="shared" si="18"/>
        <v>91.866028708133967</v>
      </c>
      <c r="AQ17" s="30">
        <v>4.3760233314036077</v>
      </c>
      <c r="AR17" s="21">
        <f t="shared" si="19"/>
        <v>70.826511123975948</v>
      </c>
      <c r="AS17" s="31">
        <v>25.5</v>
      </c>
      <c r="AT17" s="21">
        <f t="shared" si="20"/>
        <v>85</v>
      </c>
      <c r="AU17" s="36">
        <f t="shared" si="29"/>
        <v>80.673134958027475</v>
      </c>
      <c r="AV17" s="22">
        <f t="shared" si="21"/>
        <v>6</v>
      </c>
      <c r="AW17" s="18">
        <v>13</v>
      </c>
      <c r="AX17" s="28">
        <f t="shared" si="22"/>
        <v>72.222222222222214</v>
      </c>
      <c r="AY17" s="18">
        <v>1275</v>
      </c>
      <c r="AZ17" s="28">
        <f t="shared" si="23"/>
        <v>5.3278688524590159</v>
      </c>
      <c r="BA17" s="37">
        <v>22.84818491549893</v>
      </c>
      <c r="BB17" s="28">
        <f t="shared" si="24"/>
        <v>74.411490533746985</v>
      </c>
      <c r="BC17" s="35">
        <f t="shared" si="30"/>
        <v>50.653860536142737</v>
      </c>
      <c r="BD17" s="22">
        <f t="shared" si="31"/>
        <v>10</v>
      </c>
    </row>
    <row r="18" spans="1:56" ht="14.4" customHeight="1" x14ac:dyDescent="0.2">
      <c r="A18" s="17" t="s">
        <v>50</v>
      </c>
      <c r="B18" s="17" t="s">
        <v>51</v>
      </c>
      <c r="C18" s="18">
        <v>7</v>
      </c>
      <c r="D18" s="28">
        <f t="shared" si="0"/>
        <v>64.705882352941174</v>
      </c>
      <c r="E18" s="18">
        <v>8</v>
      </c>
      <c r="F18" s="28">
        <f t="shared" si="1"/>
        <v>92.462311557788951</v>
      </c>
      <c r="G18" s="19">
        <v>13.832813723023126</v>
      </c>
      <c r="H18" s="28">
        <f t="shared" si="2"/>
        <v>93.083593138488439</v>
      </c>
      <c r="I18" s="18">
        <v>7</v>
      </c>
      <c r="J18" s="28">
        <f t="shared" si="3"/>
        <v>64.705882352941174</v>
      </c>
      <c r="K18" s="18">
        <v>8</v>
      </c>
      <c r="L18" s="28">
        <f t="shared" si="4"/>
        <v>92.462311557788951</v>
      </c>
      <c r="M18" s="19">
        <v>13.832813723023126</v>
      </c>
      <c r="N18" s="28">
        <f t="shared" si="5"/>
        <v>93.083593138488439</v>
      </c>
      <c r="O18" s="20">
        <v>2.9797377830750892E-3</v>
      </c>
      <c r="P18" s="28">
        <f t="shared" si="6"/>
        <v>99.999255065554237</v>
      </c>
      <c r="Q18" s="35">
        <f t="shared" si="25"/>
        <v>87.562760528693204</v>
      </c>
      <c r="R18" s="22">
        <f t="shared" si="7"/>
        <v>9</v>
      </c>
      <c r="S18" s="23">
        <v>14</v>
      </c>
      <c r="T18" s="28">
        <f t="shared" si="8"/>
        <v>64</v>
      </c>
      <c r="U18" s="23">
        <v>325.5</v>
      </c>
      <c r="V18" s="28">
        <f t="shared" si="9"/>
        <v>13.688760806916425</v>
      </c>
      <c r="W18" s="24">
        <v>1.3657065216325941</v>
      </c>
      <c r="X18" s="28">
        <f t="shared" si="10"/>
        <v>93.171467391837041</v>
      </c>
      <c r="Y18" s="25">
        <v>11</v>
      </c>
      <c r="Z18" s="28">
        <f t="shared" si="11"/>
        <v>73.333333333333329</v>
      </c>
      <c r="AA18" s="35">
        <f t="shared" si="26"/>
        <v>61.048390383021697</v>
      </c>
      <c r="AB18" s="22">
        <f t="shared" si="27"/>
        <v>10</v>
      </c>
      <c r="AC18" s="23">
        <v>4</v>
      </c>
      <c r="AD18" s="28">
        <f t="shared" si="12"/>
        <v>83.333333333333343</v>
      </c>
      <c r="AE18" s="26">
        <v>108</v>
      </c>
      <c r="AF18" s="28">
        <f t="shared" si="13"/>
        <v>60.869565217391312</v>
      </c>
      <c r="AG18" s="27">
        <v>130.42212573346058</v>
      </c>
      <c r="AH18" s="28">
        <f t="shared" si="14"/>
        <v>98.389850299586911</v>
      </c>
      <c r="AI18" s="18">
        <v>7</v>
      </c>
      <c r="AJ18" s="28">
        <f t="shared" si="15"/>
        <v>87.5</v>
      </c>
      <c r="AK18" s="35">
        <f t="shared" si="28"/>
        <v>82.523187212577895</v>
      </c>
      <c r="AL18" s="22">
        <f t="shared" si="16"/>
        <v>5</v>
      </c>
      <c r="AM18" s="26">
        <v>4</v>
      </c>
      <c r="AN18" s="21">
        <f t="shared" si="17"/>
        <v>75</v>
      </c>
      <c r="AO18" s="29">
        <v>18</v>
      </c>
      <c r="AP18" s="21">
        <f t="shared" si="18"/>
        <v>91.866028708133967</v>
      </c>
      <c r="AQ18" s="30">
        <v>4.3760233314036077</v>
      </c>
      <c r="AR18" s="21">
        <f t="shared" si="19"/>
        <v>70.826511123975948</v>
      </c>
      <c r="AS18" s="31">
        <v>24</v>
      </c>
      <c r="AT18" s="21">
        <f t="shared" si="20"/>
        <v>80</v>
      </c>
      <c r="AU18" s="36">
        <f t="shared" si="29"/>
        <v>79.423134958027475</v>
      </c>
      <c r="AV18" s="22">
        <f t="shared" si="21"/>
        <v>10</v>
      </c>
      <c r="AW18" s="18">
        <v>13</v>
      </c>
      <c r="AX18" s="28">
        <f t="shared" si="22"/>
        <v>72.222222222222214</v>
      </c>
      <c r="AY18" s="18">
        <v>1750</v>
      </c>
      <c r="AZ18" s="28">
        <f t="shared" si="23"/>
        <v>0</v>
      </c>
      <c r="BA18" s="37">
        <v>17.856148826237966</v>
      </c>
      <c r="BB18" s="28">
        <f t="shared" si="24"/>
        <v>80.02682921683018</v>
      </c>
      <c r="BC18" s="35">
        <f t="shared" si="30"/>
        <v>50.749683813017462</v>
      </c>
      <c r="BD18" s="22">
        <f t="shared" si="31"/>
        <v>9</v>
      </c>
    </row>
    <row r="19" spans="1:56" ht="14.4" customHeight="1" x14ac:dyDescent="0.2">
      <c r="A19" s="17" t="s">
        <v>52</v>
      </c>
      <c r="B19" s="17" t="s">
        <v>53</v>
      </c>
      <c r="C19" s="18">
        <v>7</v>
      </c>
      <c r="D19" s="28">
        <f t="shared" si="0"/>
        <v>64.705882352941174</v>
      </c>
      <c r="E19" s="18">
        <v>11</v>
      </c>
      <c r="F19" s="28">
        <f t="shared" si="1"/>
        <v>89.447236180904525</v>
      </c>
      <c r="G19" s="19">
        <v>13.832813723023126</v>
      </c>
      <c r="H19" s="28">
        <f t="shared" si="2"/>
        <v>93.083593138488439</v>
      </c>
      <c r="I19" s="18">
        <v>7</v>
      </c>
      <c r="J19" s="28">
        <f t="shared" si="3"/>
        <v>64.705882352941174</v>
      </c>
      <c r="K19" s="18">
        <v>11</v>
      </c>
      <c r="L19" s="28">
        <f t="shared" si="4"/>
        <v>89.447236180904525</v>
      </c>
      <c r="M19" s="19">
        <v>13.832813723023126</v>
      </c>
      <c r="N19" s="28">
        <f t="shared" si="5"/>
        <v>93.083593138488439</v>
      </c>
      <c r="O19" s="20">
        <v>2.9797377830750892E-3</v>
      </c>
      <c r="P19" s="28">
        <f t="shared" si="6"/>
        <v>99.999255065554237</v>
      </c>
      <c r="Q19" s="35">
        <f t="shared" si="25"/>
        <v>86.80899168447209</v>
      </c>
      <c r="R19" s="22">
        <f t="shared" si="7"/>
        <v>13</v>
      </c>
      <c r="S19" s="23">
        <v>14</v>
      </c>
      <c r="T19" s="28">
        <f t="shared" si="8"/>
        <v>64</v>
      </c>
      <c r="U19" s="23">
        <v>189.5</v>
      </c>
      <c r="V19" s="28">
        <f t="shared" si="9"/>
        <v>52.88184438040345</v>
      </c>
      <c r="W19" s="24">
        <v>3.3814408977734938</v>
      </c>
      <c r="X19" s="28">
        <f t="shared" si="10"/>
        <v>83.092795511132536</v>
      </c>
      <c r="Y19" s="25">
        <v>11</v>
      </c>
      <c r="Z19" s="28">
        <f t="shared" si="11"/>
        <v>73.333333333333329</v>
      </c>
      <c r="AA19" s="35">
        <f t="shared" si="26"/>
        <v>68.326993306217332</v>
      </c>
      <c r="AB19" s="22">
        <f t="shared" si="27"/>
        <v>6</v>
      </c>
      <c r="AC19" s="23">
        <v>4</v>
      </c>
      <c r="AD19" s="28">
        <f t="shared" si="12"/>
        <v>83.333333333333343</v>
      </c>
      <c r="AE19" s="26">
        <v>75</v>
      </c>
      <c r="AF19" s="28">
        <f t="shared" si="13"/>
        <v>75.217391304347828</v>
      </c>
      <c r="AG19" s="27">
        <v>138.93714682502778</v>
      </c>
      <c r="AH19" s="28">
        <f t="shared" si="14"/>
        <v>98.28472658240706</v>
      </c>
      <c r="AI19" s="18">
        <v>7</v>
      </c>
      <c r="AJ19" s="28">
        <f t="shared" si="15"/>
        <v>87.5</v>
      </c>
      <c r="AK19" s="35">
        <f t="shared" si="28"/>
        <v>86.083862805022065</v>
      </c>
      <c r="AL19" s="22">
        <f t="shared" si="16"/>
        <v>3</v>
      </c>
      <c r="AM19" s="26">
        <v>4</v>
      </c>
      <c r="AN19" s="21">
        <f t="shared" si="17"/>
        <v>75</v>
      </c>
      <c r="AO19" s="29">
        <v>16</v>
      </c>
      <c r="AP19" s="21">
        <f t="shared" si="18"/>
        <v>92.822966507177028</v>
      </c>
      <c r="AQ19" s="30">
        <v>4.3760233314036077</v>
      </c>
      <c r="AR19" s="21">
        <f t="shared" si="19"/>
        <v>70.826511123975948</v>
      </c>
      <c r="AS19" s="31">
        <v>26.5</v>
      </c>
      <c r="AT19" s="21">
        <f t="shared" si="20"/>
        <v>88.333333333333329</v>
      </c>
      <c r="AU19" s="36">
        <f t="shared" si="29"/>
        <v>81.745702741121576</v>
      </c>
      <c r="AV19" s="22">
        <f t="shared" si="21"/>
        <v>1</v>
      </c>
      <c r="AW19" s="18">
        <v>13</v>
      </c>
      <c r="AX19" s="28">
        <f t="shared" si="22"/>
        <v>72.222222222222214</v>
      </c>
      <c r="AY19" s="18">
        <v>1120</v>
      </c>
      <c r="AZ19" s="28">
        <f t="shared" si="23"/>
        <v>18.032786885245901</v>
      </c>
      <c r="BA19" s="37">
        <v>27.623375915397798</v>
      </c>
      <c r="BB19" s="28">
        <f t="shared" si="24"/>
        <v>69.040072086166688</v>
      </c>
      <c r="BC19" s="35">
        <f t="shared" si="30"/>
        <v>53.098360397878274</v>
      </c>
      <c r="BD19" s="22">
        <f t="shared" si="31"/>
        <v>5</v>
      </c>
    </row>
    <row r="20" spans="1:56" ht="14.4" customHeight="1" x14ac:dyDescent="0.2">
      <c r="A20" s="17" t="s">
        <v>54</v>
      </c>
      <c r="B20" s="17" t="s">
        <v>55</v>
      </c>
      <c r="C20" s="18">
        <v>6</v>
      </c>
      <c r="D20" s="28">
        <f t="shared" si="0"/>
        <v>70.588235294117652</v>
      </c>
      <c r="E20" s="18">
        <v>7</v>
      </c>
      <c r="F20" s="28">
        <f t="shared" si="1"/>
        <v>93.467336683417088</v>
      </c>
      <c r="G20" s="19">
        <v>13.832813723023126</v>
      </c>
      <c r="H20" s="28">
        <f t="shared" si="2"/>
        <v>93.083593138488439</v>
      </c>
      <c r="I20" s="18">
        <v>6</v>
      </c>
      <c r="J20" s="28">
        <f t="shared" si="3"/>
        <v>70.588235294117652</v>
      </c>
      <c r="K20" s="18">
        <v>7</v>
      </c>
      <c r="L20" s="28">
        <f t="shared" si="4"/>
        <v>93.467336683417088</v>
      </c>
      <c r="M20" s="19">
        <v>13.832813723023126</v>
      </c>
      <c r="N20" s="28">
        <f t="shared" si="5"/>
        <v>93.083593138488439</v>
      </c>
      <c r="O20" s="20">
        <v>2.9797377830750892E-3</v>
      </c>
      <c r="P20" s="28">
        <f t="shared" si="6"/>
        <v>99.999255065554237</v>
      </c>
      <c r="Q20" s="35">
        <f t="shared" si="25"/>
        <v>89.284605045394358</v>
      </c>
      <c r="R20" s="22">
        <f t="shared" si="7"/>
        <v>4</v>
      </c>
      <c r="S20" s="23">
        <v>14</v>
      </c>
      <c r="T20" s="28">
        <f t="shared" si="8"/>
        <v>64</v>
      </c>
      <c r="U20" s="23">
        <v>185</v>
      </c>
      <c r="V20" s="28">
        <f t="shared" si="9"/>
        <v>54.178674351585009</v>
      </c>
      <c r="W20" s="24">
        <v>4.9819655429667176</v>
      </c>
      <c r="X20" s="28">
        <f t="shared" si="10"/>
        <v>75.090172285166418</v>
      </c>
      <c r="Y20" s="25">
        <v>11</v>
      </c>
      <c r="Z20" s="28">
        <f t="shared" si="11"/>
        <v>73.333333333333329</v>
      </c>
      <c r="AA20" s="35">
        <f t="shared" si="26"/>
        <v>66.650544992521191</v>
      </c>
      <c r="AB20" s="22">
        <f t="shared" si="27"/>
        <v>7</v>
      </c>
      <c r="AC20" s="23">
        <v>3</v>
      </c>
      <c r="AD20" s="28">
        <f t="shared" si="12"/>
        <v>100</v>
      </c>
      <c r="AE20" s="26">
        <v>103</v>
      </c>
      <c r="AF20" s="28">
        <f t="shared" si="13"/>
        <v>63.04347826086957</v>
      </c>
      <c r="AG20" s="27">
        <v>34.096188055697084</v>
      </c>
      <c r="AH20" s="28">
        <f t="shared" si="14"/>
        <v>99.579059406719793</v>
      </c>
      <c r="AI20" s="18">
        <v>7</v>
      </c>
      <c r="AJ20" s="28">
        <f t="shared" si="15"/>
        <v>87.5</v>
      </c>
      <c r="AK20" s="35">
        <f t="shared" si="28"/>
        <v>87.530634416897342</v>
      </c>
      <c r="AL20" s="22">
        <f t="shared" si="16"/>
        <v>2</v>
      </c>
      <c r="AM20" s="26">
        <v>4</v>
      </c>
      <c r="AN20" s="21">
        <f t="shared" si="17"/>
        <v>75</v>
      </c>
      <c r="AO20" s="29">
        <v>25</v>
      </c>
      <c r="AP20" s="21">
        <f t="shared" si="18"/>
        <v>88.516746411483254</v>
      </c>
      <c r="AQ20" s="30">
        <v>4.3760233314036077</v>
      </c>
      <c r="AR20" s="21">
        <f t="shared" si="19"/>
        <v>70.826511123975948</v>
      </c>
      <c r="AS20" s="31">
        <v>25.5</v>
      </c>
      <c r="AT20" s="21">
        <f t="shared" si="20"/>
        <v>85</v>
      </c>
      <c r="AU20" s="36">
        <f t="shared" si="29"/>
        <v>79.8358143838648</v>
      </c>
      <c r="AV20" s="22">
        <f t="shared" si="21"/>
        <v>9</v>
      </c>
      <c r="AW20" s="18">
        <v>13</v>
      </c>
      <c r="AX20" s="28">
        <f t="shared" si="22"/>
        <v>72.222222222222214</v>
      </c>
      <c r="AY20" s="18">
        <v>860</v>
      </c>
      <c r="AZ20" s="28">
        <f t="shared" si="23"/>
        <v>39.344262295081968</v>
      </c>
      <c r="BA20" s="37">
        <v>25.033184915498936</v>
      </c>
      <c r="BB20" s="28">
        <f t="shared" si="24"/>
        <v>71.953672760968573</v>
      </c>
      <c r="BC20" s="35">
        <f t="shared" si="30"/>
        <v>61.173385759424256</v>
      </c>
      <c r="BD20" s="22">
        <f t="shared" si="31"/>
        <v>1</v>
      </c>
    </row>
    <row r="21" spans="1:56" ht="14.4" customHeight="1" x14ac:dyDescent="0.3">
      <c r="A21" s="32" t="s">
        <v>28</v>
      </c>
      <c r="BA21" s="37"/>
    </row>
    <row r="23" spans="1:56" ht="14.4" customHeight="1" x14ac:dyDescent="0.3">
      <c r="I23" s="3"/>
      <c r="J23" s="3"/>
      <c r="K23" s="3"/>
      <c r="L23" s="3"/>
      <c r="AX23" s="34"/>
    </row>
    <row r="24" spans="1:56" ht="14.4" customHeight="1" x14ac:dyDescent="0.3">
      <c r="I24" s="3"/>
      <c r="J24" s="3"/>
      <c r="K24" s="3"/>
      <c r="L24" s="3"/>
      <c r="AX24" s="34"/>
    </row>
    <row r="25" spans="1:56" ht="14.4" customHeight="1" x14ac:dyDescent="0.3">
      <c r="I25" s="3"/>
      <c r="J25" s="3"/>
      <c r="K25" s="3"/>
      <c r="L25" s="3"/>
      <c r="AX25" s="34"/>
    </row>
    <row r="26" spans="1:56" ht="14.4" customHeight="1" x14ac:dyDescent="0.3">
      <c r="I26" s="3"/>
      <c r="J26" s="3"/>
      <c r="K26" s="3"/>
      <c r="L26" s="3"/>
      <c r="AX26" s="34"/>
    </row>
    <row r="27" spans="1:56" ht="14.4" customHeight="1" x14ac:dyDescent="0.3">
      <c r="I27" s="3"/>
      <c r="J27" s="3"/>
      <c r="K27" s="3"/>
      <c r="L27" s="3"/>
      <c r="AX27" s="34"/>
    </row>
    <row r="28" spans="1:56" ht="14.4" customHeight="1" x14ac:dyDescent="0.3">
      <c r="I28" s="3"/>
      <c r="J28" s="3"/>
      <c r="K28" s="3"/>
      <c r="L28" s="3"/>
      <c r="AX28" s="34"/>
    </row>
    <row r="29" spans="1:56" ht="14.4" customHeight="1" x14ac:dyDescent="0.3">
      <c r="I29" s="3"/>
      <c r="J29" s="3"/>
      <c r="K29" s="3"/>
      <c r="L29" s="3"/>
      <c r="AX29" s="34"/>
    </row>
    <row r="30" spans="1:56" ht="14.4" customHeight="1" x14ac:dyDescent="0.3">
      <c r="I30" s="3"/>
      <c r="J30" s="3"/>
      <c r="K30" s="3"/>
      <c r="L30" s="3"/>
      <c r="AX30" s="34"/>
    </row>
    <row r="31" spans="1:56" ht="14.4" customHeight="1" x14ac:dyDescent="0.3">
      <c r="I31" s="3"/>
      <c r="J31" s="3"/>
      <c r="K31" s="3"/>
      <c r="L31" s="3"/>
      <c r="AX31" s="34"/>
    </row>
    <row r="32" spans="1:56" ht="14.4" customHeight="1" x14ac:dyDescent="0.3">
      <c r="I32" s="3"/>
      <c r="J32" s="3"/>
      <c r="K32" s="3"/>
      <c r="L32" s="3"/>
      <c r="AX32" s="34"/>
    </row>
    <row r="33" spans="1:55" ht="14.4" customHeight="1" x14ac:dyDescent="0.3">
      <c r="I33" s="3"/>
      <c r="J33" s="3"/>
      <c r="K33" s="3"/>
      <c r="L33" s="3"/>
      <c r="AX33" s="34"/>
    </row>
    <row r="34" spans="1:55" ht="14.4" customHeight="1" x14ac:dyDescent="0.3">
      <c r="I34" s="3"/>
      <c r="J34" s="3"/>
      <c r="K34" s="3"/>
      <c r="L34" s="3"/>
      <c r="AX34" s="34"/>
    </row>
    <row r="35" spans="1:55" ht="14.4" customHeight="1" x14ac:dyDescent="0.3">
      <c r="I35" s="3"/>
      <c r="J35" s="3"/>
      <c r="K35" s="3"/>
      <c r="L35" s="3"/>
      <c r="P35" s="33"/>
      <c r="Q35" s="34"/>
      <c r="AX35" s="34"/>
    </row>
    <row r="36" spans="1:55" ht="14.4" customHeight="1" x14ac:dyDescent="0.3">
      <c r="A36" s="3"/>
      <c r="G36" s="3"/>
      <c r="I36" s="3"/>
      <c r="J36" s="3"/>
      <c r="K36" s="3"/>
      <c r="L36" s="3"/>
      <c r="M36" s="3"/>
      <c r="Q36" s="3"/>
      <c r="W36" s="3"/>
      <c r="Y36" s="3"/>
      <c r="AA36" s="3"/>
      <c r="AC36" s="3"/>
      <c r="AE36" s="3"/>
      <c r="AG36" s="3"/>
      <c r="AI36" s="3"/>
      <c r="AK36" s="3"/>
      <c r="AL36" s="3"/>
      <c r="AQ36" s="3"/>
      <c r="AS36" s="3"/>
      <c r="AU36" s="3"/>
      <c r="BB36" s="3"/>
      <c r="BC36" s="3"/>
    </row>
    <row r="37" spans="1:55" ht="14.4" customHeight="1" x14ac:dyDescent="0.3">
      <c r="A37" s="3"/>
      <c r="G37" s="3"/>
      <c r="I37" s="3"/>
      <c r="J37" s="3"/>
      <c r="K37" s="3"/>
      <c r="L37" s="3"/>
      <c r="M37" s="3"/>
      <c r="Q37" s="3"/>
      <c r="W37" s="3"/>
      <c r="Y37" s="3"/>
      <c r="AA37" s="3"/>
      <c r="AC37" s="3"/>
      <c r="AE37" s="3"/>
      <c r="AG37" s="3"/>
      <c r="AI37" s="3"/>
      <c r="AK37" s="3"/>
      <c r="AL37" s="3"/>
      <c r="AQ37" s="3"/>
      <c r="AS37" s="3"/>
      <c r="AU37" s="3"/>
      <c r="BB37" s="3"/>
      <c r="BC37" s="3"/>
    </row>
    <row r="38" spans="1:55" ht="14.4" customHeight="1" x14ac:dyDescent="0.3">
      <c r="A38" s="3"/>
      <c r="G38" s="3"/>
      <c r="I38" s="3"/>
      <c r="J38" s="3"/>
      <c r="K38" s="3"/>
      <c r="L38" s="3"/>
      <c r="M38" s="3"/>
      <c r="Q38" s="3"/>
      <c r="W38" s="3"/>
      <c r="Y38" s="3"/>
      <c r="AA38" s="3"/>
      <c r="AC38" s="3"/>
      <c r="AE38" s="3"/>
      <c r="AG38" s="3"/>
      <c r="AI38" s="3"/>
      <c r="AK38" s="3"/>
      <c r="AL38" s="3"/>
      <c r="AQ38" s="3"/>
      <c r="AS38" s="3"/>
      <c r="AU38" s="3"/>
      <c r="BB38" s="3"/>
      <c r="BC38" s="3"/>
    </row>
    <row r="39" spans="1:55" ht="14.4" customHeight="1" x14ac:dyDescent="0.3">
      <c r="A39" s="3"/>
      <c r="G39" s="3"/>
      <c r="I39" s="3"/>
      <c r="J39" s="3"/>
      <c r="K39" s="3"/>
      <c r="L39" s="3"/>
      <c r="M39" s="3"/>
      <c r="Q39" s="3"/>
      <c r="W39" s="3"/>
      <c r="Y39" s="3"/>
      <c r="AA39" s="3"/>
      <c r="AC39" s="3"/>
      <c r="AE39" s="3"/>
      <c r="AG39" s="3"/>
      <c r="AI39" s="3"/>
      <c r="AK39" s="3"/>
      <c r="AL39" s="3"/>
      <c r="AQ39" s="3"/>
      <c r="AS39" s="3"/>
      <c r="AU39" s="3"/>
      <c r="BB39" s="3"/>
      <c r="BC39" s="3"/>
    </row>
    <row r="40" spans="1:55" ht="14.4" customHeight="1" x14ac:dyDescent="0.3">
      <c r="A40" s="3"/>
      <c r="G40" s="3"/>
      <c r="I40" s="3"/>
      <c r="J40" s="3"/>
      <c r="K40" s="3"/>
      <c r="L40" s="3"/>
      <c r="M40" s="3"/>
      <c r="Q40" s="3"/>
      <c r="W40" s="3"/>
      <c r="Y40" s="3"/>
      <c r="AA40" s="3"/>
      <c r="AC40" s="3"/>
      <c r="AE40" s="3"/>
      <c r="AG40" s="3"/>
      <c r="AI40" s="3"/>
      <c r="AK40" s="3"/>
      <c r="AL40" s="3"/>
      <c r="AQ40" s="3"/>
      <c r="AS40" s="3"/>
      <c r="AU40" s="3"/>
      <c r="BB40" s="3"/>
      <c r="BC40" s="3"/>
    </row>
    <row r="41" spans="1:55" ht="14.4" customHeight="1" x14ac:dyDescent="0.3">
      <c r="A41" s="3"/>
      <c r="G41" s="3"/>
      <c r="I41" s="3"/>
      <c r="J41" s="3"/>
      <c r="K41" s="3"/>
      <c r="L41" s="3"/>
      <c r="M41" s="3"/>
      <c r="Q41" s="3"/>
      <c r="W41" s="3"/>
      <c r="Y41" s="3"/>
      <c r="AA41" s="3"/>
      <c r="AC41" s="3"/>
      <c r="AE41" s="3"/>
      <c r="AG41" s="3"/>
      <c r="AI41" s="3"/>
      <c r="AK41" s="3"/>
      <c r="AL41" s="3"/>
      <c r="AQ41" s="3"/>
      <c r="AS41" s="3"/>
      <c r="AU41" s="3"/>
      <c r="BB41" s="3"/>
      <c r="BC41" s="3"/>
    </row>
    <row r="42" spans="1:55" ht="14.4" customHeight="1" x14ac:dyDescent="0.3">
      <c r="A42" s="3"/>
      <c r="G42" s="3"/>
      <c r="I42" s="3"/>
      <c r="J42" s="3"/>
      <c r="K42" s="3"/>
      <c r="L42" s="3"/>
      <c r="M42" s="3"/>
      <c r="Q42" s="3"/>
      <c r="W42" s="3"/>
      <c r="Y42" s="3"/>
      <c r="AA42" s="3"/>
      <c r="AC42" s="3"/>
      <c r="AE42" s="3"/>
      <c r="AG42" s="3"/>
      <c r="AI42" s="3"/>
      <c r="AK42" s="3"/>
      <c r="AL42" s="3"/>
      <c r="AQ42" s="3"/>
      <c r="AS42" s="3"/>
      <c r="AU42" s="3"/>
      <c r="BB42" s="3"/>
      <c r="BC42" s="3"/>
    </row>
    <row r="43" spans="1:55" ht="14.4" customHeight="1" x14ac:dyDescent="0.3">
      <c r="A43" s="3"/>
      <c r="G43" s="3"/>
      <c r="I43" s="3"/>
      <c r="J43" s="3"/>
      <c r="K43" s="3"/>
      <c r="L43" s="3"/>
      <c r="M43" s="3"/>
      <c r="Q43" s="3"/>
      <c r="W43" s="3"/>
      <c r="Y43" s="3"/>
      <c r="AA43" s="3"/>
      <c r="AC43" s="3"/>
      <c r="AE43" s="3"/>
      <c r="AG43" s="3"/>
      <c r="AI43" s="3"/>
      <c r="AK43" s="3"/>
      <c r="AL43" s="3"/>
      <c r="AQ43" s="3"/>
      <c r="AS43" s="3"/>
      <c r="AU43" s="3"/>
      <c r="BB43" s="3"/>
      <c r="BC43" s="3"/>
    </row>
    <row r="44" spans="1:55" ht="14.4" customHeight="1" x14ac:dyDescent="0.3">
      <c r="A44" s="3"/>
      <c r="G44" s="3"/>
      <c r="I44" s="3"/>
      <c r="J44" s="3"/>
      <c r="K44" s="3"/>
      <c r="L44" s="3"/>
      <c r="M44" s="3"/>
      <c r="Q44" s="3"/>
      <c r="W44" s="3"/>
      <c r="Y44" s="3"/>
      <c r="AA44" s="3"/>
      <c r="AC44" s="3"/>
      <c r="AE44" s="3"/>
      <c r="AG44" s="3"/>
      <c r="AI44" s="3"/>
      <c r="AK44" s="3"/>
      <c r="AL44" s="3"/>
      <c r="AQ44" s="3"/>
      <c r="AS44" s="3"/>
      <c r="AU44" s="3"/>
      <c r="BB44" s="3"/>
      <c r="BC44" s="3"/>
    </row>
    <row r="45" spans="1:55" ht="14.4" customHeight="1" x14ac:dyDescent="0.3">
      <c r="A45" s="3"/>
      <c r="G45" s="3"/>
      <c r="I45" s="3"/>
      <c r="J45" s="3"/>
      <c r="K45" s="3"/>
      <c r="L45" s="3"/>
      <c r="M45" s="3"/>
      <c r="Q45" s="3"/>
      <c r="W45" s="3"/>
      <c r="Y45" s="3"/>
      <c r="AA45" s="3"/>
      <c r="AC45" s="3"/>
      <c r="AE45" s="3"/>
      <c r="AG45" s="3"/>
      <c r="AI45" s="3"/>
      <c r="AK45" s="3"/>
      <c r="AL45" s="3"/>
      <c r="AQ45" s="3"/>
      <c r="AS45" s="3"/>
      <c r="AU45" s="3"/>
      <c r="BB45" s="3"/>
      <c r="BC45" s="3"/>
    </row>
    <row r="46" spans="1:55" ht="14.4" customHeight="1" x14ac:dyDescent="0.3">
      <c r="A46" s="3"/>
      <c r="G46" s="3"/>
      <c r="I46" s="3"/>
      <c r="J46" s="3"/>
      <c r="K46" s="3"/>
      <c r="L46" s="3"/>
      <c r="M46" s="3"/>
      <c r="Q46" s="3"/>
      <c r="W46" s="3"/>
      <c r="Y46" s="3"/>
      <c r="AA46" s="3"/>
      <c r="AC46" s="3"/>
      <c r="AE46" s="3"/>
      <c r="AG46" s="3"/>
      <c r="AI46" s="3"/>
      <c r="AK46" s="3"/>
      <c r="AL46" s="3"/>
      <c r="AQ46" s="3"/>
      <c r="AS46" s="3"/>
      <c r="AU46" s="3"/>
      <c r="BB46" s="3"/>
      <c r="BC46" s="3"/>
    </row>
    <row r="47" spans="1:55" ht="14.4" customHeight="1" x14ac:dyDescent="0.3">
      <c r="A47" s="3"/>
      <c r="G47" s="3"/>
      <c r="I47" s="3"/>
      <c r="J47" s="3"/>
      <c r="K47" s="3"/>
      <c r="L47" s="3"/>
      <c r="M47" s="3"/>
      <c r="Q47" s="3"/>
      <c r="W47" s="3"/>
      <c r="Y47" s="3"/>
      <c r="AA47" s="3"/>
      <c r="AC47" s="3"/>
      <c r="AE47" s="3"/>
      <c r="AG47" s="3"/>
      <c r="AI47" s="3"/>
      <c r="AK47" s="3"/>
      <c r="AL47" s="3"/>
      <c r="AQ47" s="3"/>
      <c r="AS47" s="3"/>
      <c r="AU47" s="3"/>
      <c r="BB47" s="3"/>
      <c r="BC47" s="3"/>
    </row>
    <row r="48" spans="1:55" ht="14.4" customHeight="1" x14ac:dyDescent="0.3">
      <c r="A48" s="3"/>
      <c r="G48" s="3"/>
      <c r="I48" s="3"/>
      <c r="J48" s="3"/>
      <c r="K48" s="3"/>
      <c r="L48" s="3"/>
      <c r="M48" s="3"/>
      <c r="Q48" s="3"/>
      <c r="W48" s="3"/>
      <c r="Y48" s="3"/>
      <c r="AA48" s="3"/>
      <c r="AC48" s="3"/>
      <c r="AE48" s="3"/>
      <c r="AG48" s="3"/>
      <c r="AI48" s="3"/>
      <c r="AK48" s="3"/>
      <c r="AL48" s="3"/>
      <c r="AQ48" s="3"/>
      <c r="AS48" s="3"/>
      <c r="AU48" s="3"/>
      <c r="BB48" s="3"/>
      <c r="BC48" s="3"/>
    </row>
  </sheetData>
  <autoFilter ref="A7:BD20" xr:uid="{00000000-0009-0000-0000-000000000000}">
    <sortState xmlns:xlrd2="http://schemas.microsoft.com/office/spreadsheetml/2017/richdata2" ref="A8:BD20">
      <sortCondition ref="B7:B20"/>
    </sortState>
  </autoFilter>
  <mergeCells count="5">
    <mergeCell ref="C6:R6"/>
    <mergeCell ref="S6:AB6"/>
    <mergeCell ref="AC6:AL6"/>
    <mergeCell ref="AM6:AV6"/>
    <mergeCell ref="AW6:B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DB2020 Italy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Trimor Mici</cp:lastModifiedBy>
  <dcterms:created xsi:type="dcterms:W3CDTF">2018-06-13T23:29:51Z</dcterms:created>
  <dcterms:modified xsi:type="dcterms:W3CDTF">2019-12-02T23:20:25Z</dcterms:modified>
</cp:coreProperties>
</file>