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V - the Nordics\Website\Content\Simulator\"/>
    </mc:Choice>
  </mc:AlternateContent>
  <xr:revisionPtr revIDLastSave="0" documentId="8_{7E9F2C2E-F49F-4540-9F4C-848B423CB6EF}" xr6:coauthVersionLast="47" xr6:coauthVersionMax="47" xr10:uidLastSave="{00000000-0000-0000-0000-000000000000}"/>
  <bookViews>
    <workbookView xWindow="-120" yWindow="-120" windowWidth="29040" windowHeight="15990" xr2:uid="{C0524C82-2BB2-46E4-AB90-A53C28AACAAE}"/>
  </bookViews>
  <sheets>
    <sheet name="Sweden - Simulator" sheetId="1" r:id="rId1"/>
  </sheets>
  <externalReferences>
    <externalReference r:id="rId2"/>
    <externalReference r:id="rId3"/>
  </externalReferences>
  <definedNames>
    <definedName name="_xlnm._FilterDatabase" localSheetId="0" hidden="1">'Sweden - Simulator'!$A$7:$BN$15</definedName>
    <definedName name="Halo">#REF!</definedName>
    <definedName name="Hola">#REF!</definedName>
    <definedName name="Z_01670FF7_1AD5_413F_AA0E_0EB92270E4E0_.wvu.Cols" localSheetId="0" hidden="1">'Sweden - Simulator'!#REF!</definedName>
    <definedName name="Z_01670FF7_1AD5_413F_AA0E_0EB92270E4E0_.wvu.FilterData" localSheetId="0" hidden="1">'Sweden - Simulator'!$B$7:$AK$7</definedName>
    <definedName name="Z_01670FF7_1AD5_413F_AA0E_0EB92270E4E0_.wvu.Rows" localSheetId="0" hidden="1">'Sweden - Simulator'!#REF!,'Sweden - Simulator'!#REF!</definedName>
    <definedName name="Z_189AA3A3_E7F6_4F73_9681_D846A835EFFC_.wvu.FilterData" localSheetId="0" hidden="1">'Sweden - Simulator'!$B$7:$AK$7</definedName>
    <definedName name="Z_189AA3A3_E7F6_4F73_9681_D846A835EFFC_.wvu.Rows" localSheetId="0" hidden="1">'Sweden - Simulator'!#REF!,'Sweden - Simulator'!#REF!</definedName>
    <definedName name="Z_3F2EE6D6_D722_4FD4_860F_38562C7DBB90_.wvu.Cols" localSheetId="0" hidden="1">'Sweden - Simulator'!#REF!</definedName>
    <definedName name="Z_3F2EE6D6_D722_4FD4_860F_38562C7DBB90_.wvu.FilterData" localSheetId="0" hidden="1">'Sweden - Simulator'!$B$7:$AK$7</definedName>
    <definedName name="Z_3F2EE6D6_D722_4FD4_860F_38562C7DBB90_.wvu.Rows" localSheetId="0" hidden="1">'Sweden - Simulator'!#REF!,'Sweden - Simulator'!#REF!</definedName>
    <definedName name="Z_4A0115D6_6D39_4E07_BD9E_53C4D488A31B_.wvu.FilterData" localSheetId="0" hidden="1">'Sweden - Simulator'!$A$7:$BN$15</definedName>
    <definedName name="Z_55CB2F9C_2357_428D_852E_18ACB181BD79_.wvu.Rows" localSheetId="0" hidden="1">'Sweden - Simulator'!$1:$5,'Sweden - Simulator'!#REF!,'Sweden - Simulator'!#REF!,'Sweden - Simulator'!#REF!,'Sweden - Simulator'!#REF!</definedName>
    <definedName name="Z_71F4B2F0_DD2A_4B15_9272_BEAAA24B17FE_.wvu.Cols" localSheetId="0" hidden="1">'Sweden - Simulator'!#REF!</definedName>
    <definedName name="Z_71F4B2F0_DD2A_4B15_9272_BEAAA24B17FE_.wvu.FilterData" localSheetId="0" hidden="1">'Sweden - Simulator'!$B$7:$AK$7</definedName>
    <definedName name="Z_71F4B2F0_DD2A_4B15_9272_BEAAA24B17FE_.wvu.Rows" localSheetId="0" hidden="1">'Sweden - Simulator'!#REF!,'Sweden - Simulator'!#REF!</definedName>
    <definedName name="Z_9D9106E9_2FEF_444D_BF01_642D5A3D45AF_.wvu.Cols" localSheetId="0" hidden="1">'Sweden - Simulator'!#REF!</definedName>
    <definedName name="Z_9D9106E9_2FEF_444D_BF01_642D5A3D45AF_.wvu.FilterData" localSheetId="0" hidden="1">'Sweden - Simulator'!$B$7:$AK$7</definedName>
    <definedName name="Z_9D9106E9_2FEF_444D_BF01_642D5A3D45AF_.wvu.Rows" localSheetId="0" hidden="1">'Sweden - Simulator'!#REF!,'Sweden - Simulator'!#REF!</definedName>
    <definedName name="Z_9E112B76_9E3F_4F62_A06D_3E0CA850ED2E_.wvu.Cols" localSheetId="0" hidden="1">'Sweden - Simulator'!#REF!</definedName>
    <definedName name="Z_9E112B76_9E3F_4F62_A06D_3E0CA850ED2E_.wvu.FilterData" localSheetId="0" hidden="1">'Sweden - Simulator'!$B$7:$AK$7</definedName>
    <definedName name="Z_9E112B76_9E3F_4F62_A06D_3E0CA850ED2E_.wvu.Rows" localSheetId="0" hidden="1">'Sweden - Simulator'!#REF!,'Sweden - Simulator'!#REF!</definedName>
    <definedName name="Z_A79DB5F5_D22C_48B3_A03F_F2E4D0C3D777_.wvu.FilterData" localSheetId="0" hidden="1">'Sweden - Simulator'!$B$7:$AK$7</definedName>
    <definedName name="Z_A79DB5F5_D22C_48B3_A03F_F2E4D0C3D777_.wvu.Rows" localSheetId="0" hidden="1">'Sweden - Simulator'!#REF!,'Sweden - Simulator'!#REF!</definedName>
    <definedName name="Z_A848935D_BDA4_445A_B454_3C77CF534130_.wvu.FilterData" localSheetId="0" hidden="1">'Sweden - Simulator'!$A$7:$BN$15</definedName>
    <definedName name="Z_AA85259B_10B5_4B8E_8F31_C17329420DD4_.wvu.FilterData" localSheetId="0" hidden="1">'Sweden - Simulator'!$A$7:$BN$15</definedName>
    <definedName name="Z_B46E4585_2C1A_4E77_85D9_2C48DC21844B_.wvu.Cols" localSheetId="0" hidden="1">'Sweden - Simulator'!#REF!</definedName>
    <definedName name="Z_B46E4585_2C1A_4E77_85D9_2C48DC21844B_.wvu.FilterData" localSheetId="0" hidden="1">'Sweden - Simulator'!$B$7:$AK$7</definedName>
    <definedName name="Z_B46E4585_2C1A_4E77_85D9_2C48DC21844B_.wvu.Rows" localSheetId="0" hidden="1">'Sweden - Simulator'!#REF!,'Sweden - Simulator'!#REF!</definedName>
    <definedName name="Z_B82D09A7_D073_468F_B685_F6C740D7F32D_.wvu.FilterData" localSheetId="0" hidden="1">'Sweden - Simulator'!$A$7:$BN$15</definedName>
    <definedName name="Z_BEB5729E_ADAC_43EA_B732_E0C0FBFCA542_.wvu.FilterData" localSheetId="0" hidden="1">'Sweden - Simulator'!$A$7:$BN$15</definedName>
    <definedName name="Z_C3ADE610_C206_49F4_B242_CAFF05FAF998_.wvu.FilterData" localSheetId="0" hidden="1">'Sweden - Simulator'!$A$7:$BN$15</definedName>
    <definedName name="Z_CA2D4ED2_3B56_4FCC_A2C5_F12419775B91_.wvu.FilterData" localSheetId="0" hidden="1">'Sweden - Simulator'!$B$7:$AK$7</definedName>
    <definedName name="Z_CA2D4ED2_3B56_4FCC_A2C5_F12419775B91_.wvu.Rows" localSheetId="0" hidden="1">'Sweden - Simulator'!#REF!,'Sweden - Simulator'!#REF!</definedName>
    <definedName name="Z_CEB959CA_CDB3_408C_8F2D_069E2B7E298F_.wvu.Cols" localSheetId="0" hidden="1">'Sweden - Simulator'!$A:$A,'Sweden - Simulator'!#REF!,'Sweden - Simulator'!$D:$D,'Sweden - Simulator'!$F:$F,'Sweden - Simulator'!$H:$H,'Sweden - Simulator'!$P:$R,'Sweden - Simulator'!$V:$V,'Sweden - Simulator'!$X:$X,'Sweden - Simulator'!$Z:$AD,'Sweden - Simulator'!$AH:$AH,'Sweden - Simulator'!$AJ:$AJ,'Sweden - Simulator'!$AL:$AP,'Sweden - Simulator'!$AT:$AT,'Sweden - Simulator'!$AV:$AV,'Sweden - Simulator'!$AX:$BB,'Sweden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Simulator'!#REF!,'Sweden - Simulator'!$BF:$BF,'Sweden - Simulator'!$BH:$BH,'Sweden - Simulator'!$BJ:$BL,'Sweden - Simulator'!#REF!,'Sweden - Simulator'!#REF!,'Sweden - Simulator'!#REF!</definedName>
    <definedName name="Z_CEB959CA_CDB3_408C_8F2D_069E2B7E298F_.wvu.FilterData" localSheetId="0" hidden="1">'Sweden - Simulator'!$A$7:$BN$15</definedName>
    <definedName name="Z_CEB959CA_CDB3_408C_8F2D_069E2B7E298F_.wvu.Rows" localSheetId="0" hidden="1">'Sweden - Simulator'!$1:$4,'Sweden - Simulator'!$6:$6</definedName>
    <definedName name="Z_D4D8C67A_F3EF_4695_9CC4_23D3171F3E37_.wvu.FilterData" localSheetId="0" hidden="1">'Sweden - Simulator'!$A$7:$BN$15</definedName>
    <definedName name="Z_D6C4D851_DE06_41FC_A236_F9F5518E4AC0_.wvu.Cols" localSheetId="0" hidden="1">'Sweden - Simulator'!#REF!</definedName>
    <definedName name="Z_D6C4D851_DE06_41FC_A236_F9F5518E4AC0_.wvu.FilterData" localSheetId="0" hidden="1">'Sweden - Simulator'!$B$7:$AK$7</definedName>
    <definedName name="Z_D6C4D851_DE06_41FC_A236_F9F5518E4AC0_.wvu.Rows" localSheetId="0" hidden="1">'Sweden - Simulator'!#REF!,'Sweden - Simulator'!#REF!</definedName>
    <definedName name="Z_E6442CB7_8B4C_477F_B3E7_6AAF3CC03E15_.wvu.Cols" localSheetId="0" hidden="1">'Sweden - Simulator'!#REF!</definedName>
    <definedName name="Z_E6442CB7_8B4C_477F_B3E7_6AAF3CC03E15_.wvu.FilterData" localSheetId="0" hidden="1">'Sweden - Simulator'!$B$7:$AK$7</definedName>
    <definedName name="Z_E6442CB7_8B4C_477F_B3E7_6AAF3CC03E15_.wvu.Rows" localSheetId="0" hidden="1">'Sweden - Simulator'!#REF!,'Sweden - Simulator'!#REF!</definedName>
    <definedName name="Z_FBB14C4B_1DE6_4176_9B9F_EFC998FB2B3E_.wvu.FilterData" localSheetId="0" hidden="1">'Sweden - Simulator'!$A$7:$BN$15</definedName>
    <definedName name="Z_FF3D48B0_3E01_423D_AB76_3EF77761A512_.wvu.FilterData" localSheetId="0" hidden="1">'Sweden - Simulator'!$A$7:$BN$15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5" i="1" l="1"/>
  <c r="AZ15" i="1"/>
  <c r="AN15" i="1"/>
  <c r="AB15" i="1"/>
  <c r="H15" i="1"/>
  <c r="BF14" i="1"/>
  <c r="AZ14" i="1"/>
  <c r="AV14" i="1"/>
  <c r="AN14" i="1"/>
  <c r="AJ14" i="1"/>
  <c r="AB14" i="1"/>
  <c r="X14" i="1"/>
  <c r="L14" i="1"/>
  <c r="BF13" i="1"/>
  <c r="AZ13" i="1"/>
  <c r="AN13" i="1"/>
  <c r="AB13" i="1"/>
  <c r="P13" i="1"/>
  <c r="BF12" i="1"/>
  <c r="AZ12" i="1"/>
  <c r="AN12" i="1"/>
  <c r="AB12" i="1"/>
  <c r="D12" i="1"/>
  <c r="BF11" i="1"/>
  <c r="AZ11" i="1"/>
  <c r="AN11" i="1"/>
  <c r="AB11" i="1"/>
  <c r="H11" i="1"/>
  <c r="BF10" i="1"/>
  <c r="AZ10" i="1"/>
  <c r="AV10" i="1"/>
  <c r="AN10" i="1"/>
  <c r="AJ10" i="1"/>
  <c r="AB10" i="1"/>
  <c r="X10" i="1"/>
  <c r="L10" i="1"/>
  <c r="BF9" i="1"/>
  <c r="AZ9" i="1"/>
  <c r="AN9" i="1"/>
  <c r="AB9" i="1"/>
  <c r="P9" i="1"/>
  <c r="D9" i="1"/>
  <c r="BF8" i="1"/>
  <c r="AZ8" i="1"/>
  <c r="AT8" i="1"/>
  <c r="AN8" i="1"/>
  <c r="AB8" i="1"/>
  <c r="H8" i="1"/>
  <c r="D8" i="1"/>
  <c r="BI7" i="1"/>
  <c r="BG7" i="1"/>
  <c r="BE7" i="1"/>
  <c r="AY7" i="1"/>
  <c r="AW7" i="1"/>
  <c r="AU7" i="1"/>
  <c r="AS7" i="1"/>
  <c r="AM7" i="1"/>
  <c r="AK7" i="1"/>
  <c r="AI7" i="1"/>
  <c r="AG7" i="1"/>
  <c r="AA7" i="1"/>
  <c r="Y7" i="1"/>
  <c r="W7" i="1"/>
  <c r="U7" i="1"/>
  <c r="O7" i="1"/>
  <c r="M7" i="1"/>
  <c r="K7" i="1"/>
  <c r="I7" i="1"/>
  <c r="G7" i="1"/>
  <c r="E7" i="1"/>
  <c r="C7" i="1"/>
  <c r="BI4" i="1"/>
  <c r="BJ13" i="1" s="1"/>
  <c r="BG4" i="1"/>
  <c r="BH14" i="1" s="1"/>
  <c r="BE4" i="1"/>
  <c r="AW4" i="1"/>
  <c r="AX13" i="1" s="1"/>
  <c r="AU4" i="1"/>
  <c r="AV13" i="1" s="1"/>
  <c r="AS4" i="1"/>
  <c r="AT14" i="1" s="1"/>
  <c r="AK4" i="1"/>
  <c r="AL13" i="1" s="1"/>
  <c r="AI4" i="1"/>
  <c r="AJ13" i="1" s="1"/>
  <c r="AG4" i="1"/>
  <c r="AH14" i="1" s="1"/>
  <c r="Y4" i="1"/>
  <c r="Z13" i="1" s="1"/>
  <c r="W4" i="1"/>
  <c r="X13" i="1" s="1"/>
  <c r="U4" i="1"/>
  <c r="V14" i="1" s="1"/>
  <c r="O4" i="1"/>
  <c r="P8" i="1" s="1"/>
  <c r="M4" i="1"/>
  <c r="N13" i="1" s="1"/>
  <c r="K4" i="1"/>
  <c r="L13" i="1" s="1"/>
  <c r="I4" i="1"/>
  <c r="J14" i="1" s="1"/>
  <c r="G4" i="1"/>
  <c r="H14" i="1" s="1"/>
  <c r="E4" i="1"/>
  <c r="F15" i="1" s="1"/>
  <c r="C4" i="1"/>
  <c r="D15" i="1" s="1"/>
  <c r="AC14" i="1" l="1"/>
  <c r="F8" i="1"/>
  <c r="Q8" i="1" s="1"/>
  <c r="N10" i="1"/>
  <c r="Z10" i="1"/>
  <c r="AL10" i="1"/>
  <c r="AX10" i="1"/>
  <c r="BJ10" i="1"/>
  <c r="J11" i="1"/>
  <c r="V11" i="1"/>
  <c r="AH11" i="1"/>
  <c r="AT11" i="1"/>
  <c r="F12" i="1"/>
  <c r="N14" i="1"/>
  <c r="Z14" i="1"/>
  <c r="AL14" i="1"/>
  <c r="AO14" i="1" s="1"/>
  <c r="AX14" i="1"/>
  <c r="BA14" i="1" s="1"/>
  <c r="BJ14" i="1"/>
  <c r="BK14" i="1" s="1"/>
  <c r="BL14" i="1" s="1"/>
  <c r="J15" i="1"/>
  <c r="V15" i="1"/>
  <c r="AC15" i="1" s="1"/>
  <c r="AH15" i="1"/>
  <c r="AT15" i="1"/>
  <c r="BA15" i="1" s="1"/>
  <c r="P10" i="1"/>
  <c r="L11" i="1"/>
  <c r="X11" i="1"/>
  <c r="AJ11" i="1"/>
  <c r="AV11" i="1"/>
  <c r="BH11" i="1"/>
  <c r="BK11" i="1" s="1"/>
  <c r="BL11" i="1" s="1"/>
  <c r="H12" i="1"/>
  <c r="D13" i="1"/>
  <c r="Q13" i="1" s="1"/>
  <c r="P14" i="1"/>
  <c r="L15" i="1"/>
  <c r="X15" i="1"/>
  <c r="AJ15" i="1"/>
  <c r="AV15" i="1"/>
  <c r="BH15" i="1"/>
  <c r="BK15" i="1" s="1"/>
  <c r="BL15" i="1" s="1"/>
  <c r="F9" i="1"/>
  <c r="Q9" i="1" s="1"/>
  <c r="N11" i="1"/>
  <c r="Z11" i="1"/>
  <c r="AL11" i="1"/>
  <c r="AX11" i="1"/>
  <c r="BJ11" i="1"/>
  <c r="J12" i="1"/>
  <c r="V12" i="1"/>
  <c r="AC12" i="1" s="1"/>
  <c r="AH12" i="1"/>
  <c r="AT12" i="1"/>
  <c r="BA12" i="1" s="1"/>
  <c r="F13" i="1"/>
  <c r="N15" i="1"/>
  <c r="Z15" i="1"/>
  <c r="AL15" i="1"/>
  <c r="AX15" i="1"/>
  <c r="BJ15" i="1"/>
  <c r="J8" i="1"/>
  <c r="AH8" i="1"/>
  <c r="AO8" i="1" s="1"/>
  <c r="L8" i="1"/>
  <c r="X8" i="1"/>
  <c r="AJ8" i="1"/>
  <c r="AV8" i="1"/>
  <c r="BA8" i="1" s="1"/>
  <c r="BH8" i="1"/>
  <c r="BK8" i="1" s="1"/>
  <c r="BL8" i="1" s="1"/>
  <c r="H9" i="1"/>
  <c r="D10" i="1"/>
  <c r="P11" i="1"/>
  <c r="Q11" i="1" s="1"/>
  <c r="L12" i="1"/>
  <c r="X12" i="1"/>
  <c r="AJ12" i="1"/>
  <c r="AV12" i="1"/>
  <c r="BH12" i="1"/>
  <c r="BK12" i="1" s="1"/>
  <c r="BL12" i="1" s="1"/>
  <c r="H13" i="1"/>
  <c r="D14" i="1"/>
  <c r="P15" i="1"/>
  <c r="Q15" i="1" s="1"/>
  <c r="V8" i="1"/>
  <c r="AC8" i="1" s="1"/>
  <c r="N8" i="1"/>
  <c r="Z8" i="1"/>
  <c r="AL8" i="1"/>
  <c r="AX8" i="1"/>
  <c r="BJ8" i="1"/>
  <c r="J9" i="1"/>
  <c r="V9" i="1"/>
  <c r="AH9" i="1"/>
  <c r="AT9" i="1"/>
  <c r="F10" i="1"/>
  <c r="N12" i="1"/>
  <c r="Z12" i="1"/>
  <c r="AL12" i="1"/>
  <c r="AX12" i="1"/>
  <c r="BJ12" i="1"/>
  <c r="J13" i="1"/>
  <c r="V13" i="1"/>
  <c r="AC13" i="1" s="1"/>
  <c r="AH13" i="1"/>
  <c r="AO13" i="1" s="1"/>
  <c r="AT13" i="1"/>
  <c r="BA13" i="1" s="1"/>
  <c r="F14" i="1"/>
  <c r="BH10" i="1"/>
  <c r="BK10" i="1" s="1"/>
  <c r="BL10" i="1" s="1"/>
  <c r="L9" i="1"/>
  <c r="X9" i="1"/>
  <c r="AJ9" i="1"/>
  <c r="AV9" i="1"/>
  <c r="BH9" i="1"/>
  <c r="H10" i="1"/>
  <c r="D11" i="1"/>
  <c r="P12" i="1"/>
  <c r="Q12" i="1" s="1"/>
  <c r="BH13" i="1"/>
  <c r="BK13" i="1" s="1"/>
  <c r="BL13" i="1" s="1"/>
  <c r="N9" i="1"/>
  <c r="Z9" i="1"/>
  <c r="AL9" i="1"/>
  <c r="AX9" i="1"/>
  <c r="BJ9" i="1"/>
  <c r="J10" i="1"/>
  <c r="V10" i="1"/>
  <c r="AC10" i="1" s="1"/>
  <c r="AH10" i="1"/>
  <c r="AT10" i="1"/>
  <c r="BA10" i="1" s="1"/>
  <c r="F11" i="1"/>
  <c r="AQ14" i="1" l="1"/>
  <c r="AP14" i="1"/>
  <c r="BC14" i="1"/>
  <c r="BB14" i="1"/>
  <c r="S13" i="1"/>
  <c r="R13" i="1"/>
  <c r="S9" i="1"/>
  <c r="R9" i="1"/>
  <c r="BM15" i="1"/>
  <c r="BM11" i="1"/>
  <c r="BM12" i="1"/>
  <c r="R8" i="1"/>
  <c r="S8" i="1"/>
  <c r="BM8" i="1"/>
  <c r="BB8" i="1"/>
  <c r="BC8" i="1"/>
  <c r="BM14" i="1"/>
  <c r="S11" i="1"/>
  <c r="R11" i="1"/>
  <c r="AO10" i="1"/>
  <c r="BM13" i="1"/>
  <c r="AO12" i="1"/>
  <c r="AO15" i="1"/>
  <c r="AE10" i="1"/>
  <c r="AD10" i="1"/>
  <c r="AD12" i="1"/>
  <c r="AE12" i="1"/>
  <c r="AE15" i="1"/>
  <c r="AD15" i="1"/>
  <c r="BA11" i="1"/>
  <c r="S15" i="1"/>
  <c r="R15" i="1"/>
  <c r="AE14" i="1"/>
  <c r="AD14" i="1"/>
  <c r="AO11" i="1"/>
  <c r="AC9" i="1"/>
  <c r="BC13" i="1"/>
  <c r="BB13" i="1"/>
  <c r="AC11" i="1"/>
  <c r="BC10" i="1"/>
  <c r="BB10" i="1"/>
  <c r="AP8" i="1"/>
  <c r="AQ8" i="1"/>
  <c r="R12" i="1"/>
  <c r="S12" i="1"/>
  <c r="BK9" i="1"/>
  <c r="BL9" i="1" s="1"/>
  <c r="BN14" i="1" s="1"/>
  <c r="AQ13" i="1"/>
  <c r="AP13" i="1"/>
  <c r="BB12" i="1"/>
  <c r="BC12" i="1"/>
  <c r="BM10" i="1"/>
  <c r="AE13" i="1"/>
  <c r="AD13" i="1"/>
  <c r="BA9" i="1"/>
  <c r="BC15" i="1"/>
  <c r="BB15" i="1"/>
  <c r="AO9" i="1"/>
  <c r="AD8" i="1"/>
  <c r="AE8" i="1"/>
  <c r="Q14" i="1"/>
  <c r="Q10" i="1"/>
  <c r="BN12" i="1" l="1"/>
  <c r="BD12" i="1"/>
  <c r="BC9" i="1"/>
  <c r="BB9" i="1"/>
  <c r="AE11" i="1"/>
  <c r="AD11" i="1"/>
  <c r="AF11" i="1" s="1"/>
  <c r="AQ15" i="1"/>
  <c r="AP15" i="1"/>
  <c r="AR15" i="1" s="1"/>
  <c r="BN9" i="1"/>
  <c r="BM9" i="1"/>
  <c r="AQ12" i="1"/>
  <c r="AP12" i="1"/>
  <c r="AR12" i="1" s="1"/>
  <c r="BD8" i="1"/>
  <c r="BN11" i="1"/>
  <c r="BC11" i="1"/>
  <c r="BB11" i="1"/>
  <c r="BD11" i="1" s="1"/>
  <c r="BD14" i="1"/>
  <c r="AE9" i="1"/>
  <c r="AD9" i="1"/>
  <c r="AF13" i="1" s="1"/>
  <c r="BN13" i="1"/>
  <c r="AQ9" i="1"/>
  <c r="AP9" i="1"/>
  <c r="AR8" i="1" s="1"/>
  <c r="AF12" i="1"/>
  <c r="S10" i="1"/>
  <c r="R10" i="1"/>
  <c r="T10" i="1" s="1"/>
  <c r="S14" i="1"/>
  <c r="R14" i="1"/>
  <c r="BN10" i="1"/>
  <c r="AQ11" i="1"/>
  <c r="AP11" i="1"/>
  <c r="AQ10" i="1"/>
  <c r="AP10" i="1"/>
  <c r="BN8" i="1"/>
  <c r="BN15" i="1"/>
  <c r="AR11" i="1" l="1"/>
  <c r="T12" i="1"/>
  <c r="AF15" i="1"/>
  <c r="T13" i="1"/>
  <c r="AF8" i="1"/>
  <c r="BD9" i="1"/>
  <c r="T15" i="1"/>
  <c r="AR9" i="1"/>
  <c r="T14" i="1"/>
  <c r="AR14" i="1"/>
  <c r="AR13" i="1"/>
  <c r="T11" i="1"/>
  <c r="BD15" i="1"/>
  <c r="T8" i="1"/>
  <c r="BD10" i="1"/>
  <c r="AR10" i="1"/>
  <c r="BD13" i="1"/>
  <c r="AF9" i="1"/>
  <c r="AF14" i="1"/>
  <c r="AF10" i="1"/>
  <c r="T9" i="1"/>
</calcChain>
</file>

<file path=xl/sharedStrings.xml><?xml version="1.0" encoding="utf-8"?>
<sst xmlns="http://schemas.openxmlformats.org/spreadsheetml/2006/main" count="88" uniqueCount="34">
  <si>
    <t>DTF Parameters</t>
  </si>
  <si>
    <t>Lower is better</t>
  </si>
  <si>
    <t>Frontier</t>
  </si>
  <si>
    <t>Worst Performance</t>
  </si>
  <si>
    <t>Abs(Worst Peformance - Frontier)</t>
  </si>
  <si>
    <t>Business start-up</t>
  </si>
  <si>
    <t>Building permits</t>
  </si>
  <si>
    <t>Electricity connection and supply</t>
  </si>
  <si>
    <t>Property transfer</t>
  </si>
  <si>
    <t>Commercial litigation</t>
  </si>
  <si>
    <t>City</t>
  </si>
  <si>
    <t>Country</t>
  </si>
  <si>
    <t>DTF</t>
  </si>
  <si>
    <t>DTF Average</t>
  </si>
  <si>
    <t>DTF Average Rounded</t>
  </si>
  <si>
    <t>Ease of business start-up (SCORE)</t>
  </si>
  <si>
    <t>Ease of business start-up (RANK)</t>
  </si>
  <si>
    <t>Ease of building permits (SCORE)</t>
  </si>
  <si>
    <t>Ease of building permits (RANK)</t>
  </si>
  <si>
    <t>Ease of electricity connection and supply (SCORE)</t>
  </si>
  <si>
    <t>Ease of electricity connection and supply (RANK)</t>
  </si>
  <si>
    <t>Ease of property transfer (SCORE)</t>
  </si>
  <si>
    <t>Ease of property transfer (RANK)</t>
  </si>
  <si>
    <t>Ease of commercial litigation (SCORE)</t>
  </si>
  <si>
    <t>Ease of commercial litigation (RANK)</t>
  </si>
  <si>
    <t>Gävle</t>
  </si>
  <si>
    <t>Sweden</t>
  </si>
  <si>
    <t>Göteborg</t>
  </si>
  <si>
    <t>Jönköping</t>
  </si>
  <si>
    <t>Malmö</t>
  </si>
  <si>
    <t>Stockholm</t>
  </si>
  <si>
    <t>Sundsvall</t>
  </si>
  <si>
    <t>Umeå</t>
  </si>
  <si>
    <t>Uppsala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</si>
</sst>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Font="1" applyAlignment="1">
      <alignment horizontal="right" vertical="center"/>
    </xf>
    <xf numFmtId="167" fontId="3" fillId="0" borderId="0" xfId="2" applyNumberFormat="1" applyFont="1" applyAlignment="1">
      <alignment horizontal="right" vertical="center"/>
    </xf>
    <xf numFmtId="168" fontId="3" fillId="0" borderId="0" xfId="5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Alignment="1">
      <alignment horizontal="right" vertical="center"/>
    </xf>
    <xf numFmtId="2" fontId="3" fillId="0" borderId="0" xfId="2" applyNumberFormat="1" applyFont="1" applyAlignment="1">
      <alignment horizontal="right" vertical="center"/>
    </xf>
    <xf numFmtId="2" fontId="3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/>
    <xf numFmtId="1" fontId="3" fillId="0" borderId="0" xfId="0" applyNumberFormat="1" applyFont="1" applyAlignment="1">
      <alignment horizontal="right"/>
    </xf>
    <xf numFmtId="39" fontId="3" fillId="4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9" fontId="8" fillId="0" borderId="3" xfId="5" applyNumberFormat="1" applyFont="1" applyFill="1" applyBorder="1" applyProtection="1"/>
    <xf numFmtId="169" fontId="8" fillId="0" borderId="0" xfId="5" applyNumberFormat="1" applyFont="1" applyFill="1" applyBorder="1" applyProtection="1"/>
  </cellXfs>
  <cellStyles count="6">
    <cellStyle name="Comma" xfId="1" builtinId="3"/>
    <cellStyle name="Comma 2" xfId="3" xr:uid="{E4FBCFAB-0700-446F-99FE-35E92766D238}"/>
    <cellStyle name="Normal" xfId="0" builtinId="0"/>
    <cellStyle name="Normal 2" xfId="2" xr:uid="{02A5892F-7E96-45FF-9258-74373D6D46CD}"/>
    <cellStyle name="Normal_COUNTRY" xfId="4" xr:uid="{F41FE18D-5CF9-4BBA-A0FB-36FE11541204}"/>
    <cellStyle name="Percent 2" xfId="5" xr:uid="{61D8E69B-1573-4BA2-B1EE-88A8904A3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546AFC-A2F0-45AB-9E4B-404FA1D97969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mici\Desktop\DB17_EU_DTF%20calcula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CSN/EU/EU%20cycle%20V%20-%20the%20Nordics/REPORT/Front%20&amp;%20back%20matters/City%20snapshot/City%20snapshots%20Swed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17"/>
      <sheetName val="Economy Names"/>
      <sheetName val="Column Names"/>
      <sheetName val="Labels"/>
      <sheetName val="Topic Names"/>
    </sheetNames>
    <sheetDataSet>
      <sheetData sheetId="0" refreshError="1"/>
      <sheetData sheetId="1" refreshError="1">
        <row r="1">
          <cell r="K1">
            <v>1</v>
          </cell>
        </row>
      </sheetData>
      <sheetData sheetId="2" refreshError="1">
        <row r="1">
          <cell r="E1" t="str">
            <v>Procedures - Men (number)</v>
          </cell>
          <cell r="F1" t="str">
            <v>Time - Men (days)</v>
          </cell>
          <cell r="G1" t="str">
            <v>Cost - Men (% of income per capita)</v>
          </cell>
          <cell r="H1" t="str">
            <v>Procedures - Women (number)</v>
          </cell>
          <cell r="I1" t="str">
            <v>Time - Women (days)</v>
          </cell>
          <cell r="J1" t="str">
            <v>Cost - Women (% of income per capita)</v>
          </cell>
          <cell r="K1" t="str">
            <v>Paid-in Min. Capital (% of income per capita)</v>
          </cell>
          <cell r="N1" t="str">
            <v>Procedures (number)</v>
          </cell>
          <cell r="O1" t="str">
            <v>Time (days)</v>
          </cell>
          <cell r="P1" t="str">
            <v>Cost (% of warehouse value)</v>
          </cell>
          <cell r="S1" t="str">
            <v>Procedures (number)</v>
          </cell>
          <cell r="T1" t="str">
            <v>Time (days)</v>
          </cell>
          <cell r="U1" t="str">
            <v>Cost (% of property value)</v>
          </cell>
          <cell r="BC1" t="str">
            <v>Time (days)</v>
          </cell>
          <cell r="BD1" t="str">
            <v>Cost (% of claim)</v>
          </cell>
          <cell r="BM1" t="str">
            <v>Quality of judicial processes index (0-18)</v>
          </cell>
          <cell r="BN1" t="str">
            <v>Time (days)</v>
          </cell>
          <cell r="BO1" t="str">
            <v>Cost (% of income per capita)</v>
          </cell>
          <cell r="BR1" t="str">
            <v>Building quality control index (0-15)</v>
          </cell>
          <cell r="BS1" t="str">
            <v>Reliability of supply and transparency of tariff index (0–8)</v>
          </cell>
          <cell r="BT1" t="str">
            <v>Quality of land administration index (0-30)</v>
          </cell>
        </row>
        <row r="2">
          <cell r="E2" t="str">
            <v xml:space="preserve">عدد الإجراءات - الرجال (العدد) </v>
          </cell>
          <cell r="F2" t="str">
            <v>الوقت - الرجال (أيام) </v>
          </cell>
          <cell r="G2" t="str">
            <v>التكلفة - الرجال (% من متوسط الدخل القومي للفرد)</v>
          </cell>
          <cell r="H2" t="str">
            <v xml:space="preserve">عدد الإجراءات - النساء (العدد) </v>
          </cell>
          <cell r="I2" t="str">
            <v>الوقت - النساء (أيام) </v>
          </cell>
          <cell r="J2" t="str">
            <v>التكلفة - النساء (% من متوسط الدخل القومي للفرد) </v>
          </cell>
          <cell r="K2" t="str">
            <v>الحد الأدنى لرأس المال (% من متوسط الدخل القومي للفرد)</v>
          </cell>
          <cell r="N2" t="str">
            <v>الإجراءات (عدد)</v>
          </cell>
          <cell r="O2" t="str">
            <v>الوقت (بالأيام)</v>
          </cell>
          <cell r="P2" t="str">
            <v>التكلفة (٪ من قيمة المستودع )</v>
          </cell>
          <cell r="S2" t="str">
            <v>الإجراءات (عدد)</v>
          </cell>
          <cell r="T2" t="str">
            <v>الوقت (بالأيام)</v>
          </cell>
          <cell r="U2" t="str">
            <v>تكلفة التسجيل (% من قيمة الملكية)</v>
          </cell>
          <cell r="BC2" t="str">
            <v>الوقت (بالأيام)</v>
          </cell>
          <cell r="BD2" t="str">
            <v>التكلفة (% من قيمة المطالبة)</v>
          </cell>
          <cell r="BM2" t="str">
            <v>نوعية الإجراءات القضائية (0-18)</v>
          </cell>
          <cell r="BN2" t="str">
            <v>الوقت (بالأيام)</v>
          </cell>
          <cell r="BO2" t="str">
            <v>التكلفة (% من متوسط الدخل القومي للفرد)</v>
          </cell>
          <cell r="BR2" t="str">
            <v>مؤشر رقابة جودة البناء (0-15)</v>
          </cell>
          <cell r="BS2" t="str">
            <v>مؤشر مدى موثوقية التغّذية وشفافية التّعرفة (0-8)</v>
          </cell>
          <cell r="BT2" t="str">
            <v>نوعية نظام إدارة الأراضي   (0-30)</v>
          </cell>
        </row>
        <row r="3">
          <cell r="E3" t="str">
            <v>开办企业程续 -- 男性（个）</v>
          </cell>
          <cell r="F3" t="str">
            <v>开办企业时间 -- 男性（天）</v>
          </cell>
          <cell r="G3" t="str">
            <v>开办企业成本 -- 男性（人均国民收入%）</v>
          </cell>
          <cell r="H3" t="str">
            <v>开办企业程续 -- 女性（个）</v>
          </cell>
          <cell r="I3" t="str">
            <v>开办企业时间 -- 女性（天）</v>
          </cell>
          <cell r="J3" t="str">
            <v>开办企业成本 -- 女性（人均国民收入%）</v>
          </cell>
          <cell r="K3" t="str">
            <v>最低法定资本金 （人均国民收入%）</v>
          </cell>
          <cell r="N3" t="str">
            <v>程序（个）</v>
          </cell>
          <cell r="O3" t="str">
            <v>时间（天）</v>
          </cell>
          <cell r="P3" t="str">
            <v xml:space="preserve">成本（仓库价值%） </v>
          </cell>
          <cell r="S3" t="str">
            <v>程序（个）</v>
          </cell>
          <cell r="T3" t="str">
            <v>时间（天）</v>
          </cell>
          <cell r="U3" t="str">
            <v>成本（财产价值%）</v>
          </cell>
          <cell r="BC3" t="str">
            <v>时间（天）</v>
          </cell>
          <cell r="BD3" t="str">
            <v>成本（债务的%）</v>
          </cell>
          <cell r="BM3" t="str">
            <v>司法程序质量指数（0-18）</v>
          </cell>
          <cell r="BN3" t="str">
            <v>时间（天）</v>
          </cell>
          <cell r="BO3" t="str">
            <v>成本（人均收入的%）</v>
          </cell>
          <cell r="BR3" t="str">
            <v>建筑质量控制指标（0-15）</v>
          </cell>
          <cell r="BS3" t="str">
            <v>供电可靠性和电费指数透明度（0-8）</v>
          </cell>
          <cell r="BT3" t="str">
            <v>土地管理质量系统（0-30）</v>
          </cell>
        </row>
        <row r="4">
          <cell r="E4" t="str">
            <v>Procédures - Homme (nombre) </v>
          </cell>
          <cell r="F4" t="str">
            <v>Délai - Homme (jours) </v>
          </cell>
          <cell r="G4" t="str">
            <v>Coût - Homme (% du revenu par habitant) </v>
          </cell>
          <cell r="H4" t="str">
            <v>Procédures - Femme (nombre) </v>
          </cell>
          <cell r="I4" t="str">
            <v>Délai -Femme (jours) </v>
          </cell>
          <cell r="J4" t="str">
            <v>Coût - Femme (% du revenu par habitant) </v>
          </cell>
          <cell r="K4" t="str">
            <v>Capital minimum versé (% du revenu par habitant)</v>
          </cell>
          <cell r="N4" t="str">
            <v>Procédures (nombre)</v>
          </cell>
          <cell r="O4" t="str">
            <v>Délai (jours)</v>
          </cell>
          <cell r="P4" t="str">
            <v>Coût (% de la valeur de l’entrepôt)</v>
          </cell>
          <cell r="S4" t="str">
            <v>Procédures (nombre)</v>
          </cell>
          <cell r="T4" t="str">
            <v>Délai (jours)</v>
          </cell>
          <cell r="U4" t="str">
            <v>Coût (% de la valeur du bien)</v>
          </cell>
          <cell r="BC4" t="str">
            <v>Délai (jours)</v>
          </cell>
          <cell r="BD4" t="str">
            <v>Coût (% de la créance)</v>
          </cell>
          <cell r="BM4" t="str">
            <v>Qualité des procédures judiciaires (0-18)</v>
          </cell>
          <cell r="BN4" t="str">
            <v>Délai (jours)</v>
          </cell>
          <cell r="BO4" t="str">
            <v>Coût (% du RNB par habitant)</v>
          </cell>
          <cell r="BR4" t="str">
            <v>Indice contrôle qualité de la construction (0-15)</v>
          </cell>
          <cell r="BS4" t="str">
            <v>Indicateur de fiabilité de l’approvisionnement et de transparence des tarifs (0-8)</v>
          </cell>
          <cell r="BT4" t="str">
            <v>Qualité de l’administration foncière (0-30)</v>
          </cell>
        </row>
        <row r="5">
          <cell r="E5" t="str">
            <v>Número de procedimentos - Homens</v>
          </cell>
          <cell r="F5" t="str">
            <v>Duração (dias) - Homens</v>
          </cell>
          <cell r="G5" t="str">
            <v>Custo (% da renda per capita) - Homens</v>
          </cell>
          <cell r="H5" t="str">
            <v>Número de procedimentos - Mulheres</v>
          </cell>
          <cell r="I5" t="str">
            <v>Duração (dias) - Mulheres</v>
          </cell>
          <cell r="J5" t="str">
            <v>Custo (% da renda per capita) - Mulheres</v>
          </cell>
          <cell r="K5" t="str">
            <v>Capital mínimo integralizado (% renda per capita)</v>
          </cell>
          <cell r="N5" t="str">
            <v>Procedimentos (número)</v>
          </cell>
          <cell r="O5" t="str">
            <v>Tempo (dias)</v>
          </cell>
          <cell r="P5" t="str">
            <v>Custo (% do valor do armazém)</v>
          </cell>
          <cell r="S5" t="str">
            <v>Procedimentos (número)</v>
          </cell>
          <cell r="T5" t="str">
            <v>Tempo (dias)</v>
          </cell>
          <cell r="U5" t="str">
            <v>Custo (% do valor do imóvel)</v>
          </cell>
          <cell r="BC5" t="str">
            <v>Tempo (dias)</v>
          </cell>
          <cell r="BD5" t="str">
            <v>Custo (% da dívida)</v>
          </cell>
          <cell r="BM5" t="str">
            <v xml:space="preserve">Índice da qualidade dos processos judiciais (0-18) </v>
          </cell>
          <cell r="BN5" t="str">
            <v>Tempo (dias)</v>
          </cell>
          <cell r="BO5" t="str">
            <v>Custo (% da renda per capita)</v>
          </cell>
          <cell r="BR5" t="str">
            <v>Índice da qualidade das regulamentações de construção (0-15)</v>
          </cell>
          <cell r="BS5" t="str">
            <v>Índice da qualidade do fornecimento de energia e transparência das tarifas  (0-8)</v>
          </cell>
          <cell r="BT5" t="str">
            <v>Índice da qualidade da administração fundiária (0-30)</v>
          </cell>
        </row>
        <row r="6">
          <cell r="E6" t="str">
            <v>Процедуры (количество) для мужчин</v>
          </cell>
          <cell r="F6" t="str">
            <v>Время (дней) для мужчин</v>
          </cell>
          <cell r="G6" t="str">
            <v>Стоимость (% от дохода на душу населения) для мужчин</v>
          </cell>
          <cell r="H6" t="str">
            <v>Процедуры (количество) для женщин</v>
          </cell>
          <cell r="I6" t="str">
            <v>Время (дней) для женщин</v>
          </cell>
          <cell r="J6" t="str">
            <v>Стоимость (% от дохода на душу населения) для женщин</v>
          </cell>
          <cell r="K6" t="str">
            <v>Минимальный уставной капитал (% от дохода на душу населения)</v>
          </cell>
          <cell r="N6" t="str">
            <v>Процедуры (количество)</v>
          </cell>
          <cell r="O6" t="str">
            <v>Срок (дни)</v>
          </cell>
          <cell r="P6" t="str">
            <v>Стоимость (% от стоимости товарного склада)</v>
          </cell>
          <cell r="S6" t="str">
            <v>Процедуры (количество)</v>
          </cell>
          <cell r="T6" t="str">
            <v>Срок (дни)</v>
          </cell>
          <cell r="U6" t="str">
            <v>Стоимость (% от стоимости объекта недвижимости)</v>
          </cell>
          <cell r="BC6" t="str">
            <v>Срок (дни)</v>
          </cell>
          <cell r="BD6" t="str">
            <v>Стоимость (% от стоимости иска)</v>
          </cell>
          <cell r="BM6" t="str">
            <v>Индекс качества системы судопроизводства (0-18)</v>
          </cell>
          <cell r="BN6" t="str">
            <v>Срок (дни)</v>
          </cell>
          <cell r="BO6" t="str">
            <v>Стоимость (% от дохода на душу населения)</v>
          </cell>
          <cell r="BR6" t="str">
            <v>Индекс качества контроля в строительстве (0-15)</v>
          </cell>
          <cell r="BS6" t="str">
            <v>Индекс надежности электроснабжения и «прозрачности» тарифов (0-8)</v>
          </cell>
          <cell r="BT6" t="str">
            <v>Индекс качества системы управления земельными ресурсами (0-30)</v>
          </cell>
        </row>
        <row r="7">
          <cell r="E7" t="str">
            <v xml:space="preserve">Procedimientos - Hombres (número) </v>
          </cell>
          <cell r="F7" t="str">
            <v>Tiempo - Hombres (días)</v>
          </cell>
          <cell r="G7" t="str">
            <v>Costo - Hombres (% de ingreso per cápita)</v>
          </cell>
          <cell r="H7" t="str">
            <v xml:space="preserve">Procedimientos - Mujeres (número) </v>
          </cell>
          <cell r="I7" t="str">
            <v>Tiempo - Mujeres (días)</v>
          </cell>
          <cell r="J7" t="str">
            <v>Costo - Mujeres (% de ingreso per cápita)</v>
          </cell>
          <cell r="K7" t="str">
            <v>Requisito de capital mínimo pagado (% de ingreso per cápita)</v>
          </cell>
          <cell r="N7" t="str">
            <v>Procedimientos (número)</v>
          </cell>
          <cell r="O7" t="str">
            <v>Tiempo (días)</v>
          </cell>
          <cell r="P7" t="str">
            <v>Costo (% del valor del almacén)</v>
          </cell>
          <cell r="S7" t="str">
            <v>Procedimientos (número)</v>
          </cell>
          <cell r="T7" t="str">
            <v>Tiempo (días)</v>
          </cell>
          <cell r="U7" t="str">
            <v>Costo (% del valor de la propiedad)</v>
          </cell>
          <cell r="BC7" t="str">
            <v>Tiempo (días)</v>
          </cell>
          <cell r="BD7" t="str">
            <v>Costo (% de cantidad demandada)</v>
          </cell>
          <cell r="BM7" t="str">
            <v>Índice de calidad de los procesos judiciales (0-18)</v>
          </cell>
          <cell r="BN7" t="str">
            <v>Tiempo (días)</v>
          </cell>
          <cell r="BO7" t="str">
            <v>Costo (% del ingreso per cápita)</v>
          </cell>
          <cell r="BR7" t="str">
            <v>Índice de calidad de las normas de construcción (0-15)</v>
          </cell>
          <cell r="BS7" t="str">
            <v>Índice de fiabilidad del suministro y transparencia de las tarifas  (0-8)</v>
          </cell>
          <cell r="BT7" t="str">
            <v>Calidad del sistema de administración de tierras (0-30)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den - Simulator"/>
      <sheetName val="Sweden - City Snapshots"/>
      <sheetName val="Simulador - Ol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0734-03A8-4675-8D98-C1EB45382ABD}">
  <sheetPr>
    <tabColor rgb="FF00B0F0"/>
  </sheetPr>
  <dimension ref="A1:BN18"/>
  <sheetViews>
    <sheetView tabSelected="1" zoomScale="91" zoomScaleNormal="11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activeCell="BP30" sqref="BP30"/>
    </sheetView>
  </sheetViews>
  <sheetFormatPr defaultColWidth="11.42578125" defaultRowHeight="14.45" customHeight="1" x14ac:dyDescent="0.25"/>
  <cols>
    <col min="1" max="1" width="11.42578125" style="1" customWidth="1"/>
    <col min="2" max="2" width="17.5703125" style="1" customWidth="1"/>
    <col min="3" max="3" width="11.42578125" style="3" customWidth="1"/>
    <col min="4" max="4" width="11.42578125" style="3" hidden="1" customWidth="1"/>
    <col min="5" max="5" width="11.42578125" style="3" customWidth="1"/>
    <col min="6" max="6" width="11.42578125" style="3" hidden="1" customWidth="1"/>
    <col min="7" max="7" width="11.42578125" style="1" customWidth="1"/>
    <col min="8" max="8" width="11.42578125" style="1" hidden="1" customWidth="1"/>
    <col min="9" max="9" width="11.42578125" style="1" customWidth="1"/>
    <col min="10" max="10" width="11.42578125" style="1" hidden="1" customWidth="1"/>
    <col min="11" max="11" width="11.42578125" style="1" customWidth="1"/>
    <col min="12" max="12" width="11.42578125" style="1" hidden="1" customWidth="1"/>
    <col min="13" max="13" width="11.42578125" style="1" customWidth="1"/>
    <col min="14" max="14" width="11.42578125" style="1" hidden="1" customWidth="1"/>
    <col min="15" max="15" width="11.42578125" style="1" customWidth="1"/>
    <col min="16" max="18" width="11.42578125" style="1" hidden="1" customWidth="1"/>
    <col min="19" max="19" width="11.42578125" style="1" customWidth="1"/>
    <col min="20" max="20" width="11.42578125" style="3" customWidth="1"/>
    <col min="21" max="21" width="11.42578125" style="3"/>
    <col min="22" max="22" width="11.42578125" style="3" hidden="1" customWidth="1"/>
    <col min="23" max="23" width="11.42578125" style="3"/>
    <col min="24" max="24" width="11.42578125" style="3" hidden="1" customWidth="1"/>
    <col min="25" max="25" width="11.42578125" style="1"/>
    <col min="26" max="26" width="11.42578125" style="1" hidden="1" customWidth="1"/>
    <col min="27" max="27" width="11.42578125" style="1"/>
    <col min="28" max="30" width="11.42578125" style="1" hidden="1" customWidth="1"/>
    <col min="31" max="31" width="11.42578125" style="1"/>
    <col min="32" max="32" width="11.42578125" style="3"/>
    <col min="33" max="33" width="11.42578125" style="1"/>
    <col min="34" max="34" width="11.42578125" style="1" hidden="1" customWidth="1"/>
    <col min="35" max="35" width="11.42578125" style="1"/>
    <col min="36" max="36" width="11.42578125" style="1" hidden="1" customWidth="1"/>
    <col min="37" max="37" width="11.42578125" style="1"/>
    <col min="38" max="38" width="11.42578125" style="1" hidden="1" customWidth="1"/>
    <col min="39" max="39" width="11.42578125" style="1"/>
    <col min="40" max="42" width="11.42578125" style="1" hidden="1" customWidth="1"/>
    <col min="43" max="44" width="11.42578125" style="1"/>
    <col min="45" max="45" width="11.42578125" style="3"/>
    <col min="46" max="46" width="11.42578125" style="3" hidden="1" customWidth="1"/>
    <col min="47" max="47" width="11.42578125" style="3"/>
    <col min="48" max="48" width="11.42578125" style="3" hidden="1" customWidth="1"/>
    <col min="49" max="49" width="11.42578125" style="1"/>
    <col min="50" max="50" width="11.42578125" style="1" hidden="1" customWidth="1"/>
    <col min="51" max="51" width="11.42578125" style="1"/>
    <col min="52" max="54" width="11.42578125" style="1" hidden="1" customWidth="1"/>
    <col min="55" max="55" width="11.42578125" style="1"/>
    <col min="56" max="57" width="11.42578125" style="3"/>
    <col min="58" max="58" width="11.42578125" style="3" hidden="1" customWidth="1"/>
    <col min="59" max="59" width="11.42578125" style="3"/>
    <col min="60" max="60" width="11.42578125" style="3" hidden="1" customWidth="1"/>
    <col min="61" max="61" width="11.42578125" style="1"/>
    <col min="62" max="64" width="11.42578125" style="1" hidden="1" customWidth="1"/>
    <col min="65" max="65" width="11.42578125" style="1"/>
    <col min="66" max="66" width="11.42578125" style="3"/>
    <col min="67" max="16384" width="11.42578125" style="4"/>
  </cols>
  <sheetData>
    <row r="1" spans="1:66" ht="14.45" hidden="1" customHeight="1" x14ac:dyDescent="0.25">
      <c r="B1" s="1" t="s">
        <v>0</v>
      </c>
      <c r="C1" s="2" t="s">
        <v>1</v>
      </c>
      <c r="E1" s="2" t="s">
        <v>1</v>
      </c>
      <c r="G1" s="2" t="s">
        <v>1</v>
      </c>
      <c r="I1" s="2" t="s">
        <v>1</v>
      </c>
      <c r="K1" s="2" t="s">
        <v>1</v>
      </c>
      <c r="M1" s="2" t="s">
        <v>1</v>
      </c>
      <c r="O1" s="2" t="s">
        <v>1</v>
      </c>
      <c r="U1" s="2" t="s">
        <v>1</v>
      </c>
      <c r="W1" s="2" t="s">
        <v>1</v>
      </c>
      <c r="Y1" s="2" t="s">
        <v>1</v>
      </c>
      <c r="AG1" s="2" t="s">
        <v>1</v>
      </c>
      <c r="AI1" s="2" t="s">
        <v>1</v>
      </c>
      <c r="AK1" s="2" t="s">
        <v>1</v>
      </c>
      <c r="AS1" s="2" t="s">
        <v>1</v>
      </c>
      <c r="AU1" s="2" t="s">
        <v>1</v>
      </c>
      <c r="AW1" s="2" t="s">
        <v>1</v>
      </c>
      <c r="BE1" s="2" t="s">
        <v>1</v>
      </c>
      <c r="BG1" s="2" t="s">
        <v>1</v>
      </c>
      <c r="BI1" s="2" t="s">
        <v>1</v>
      </c>
      <c r="BJ1" s="2"/>
      <c r="BK1" s="2"/>
      <c r="BL1" s="2"/>
    </row>
    <row r="2" spans="1:66" ht="14.45" hidden="1" customHeight="1" x14ac:dyDescent="0.25">
      <c r="B2" s="1" t="s">
        <v>2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U2" s="5">
        <v>5</v>
      </c>
      <c r="W2" s="5">
        <v>26</v>
      </c>
      <c r="Y2" s="5">
        <v>0</v>
      </c>
      <c r="AG2" s="5">
        <v>3</v>
      </c>
      <c r="AI2" s="5">
        <v>18</v>
      </c>
      <c r="AK2" s="5">
        <v>0</v>
      </c>
      <c r="AS2" s="5">
        <v>1</v>
      </c>
      <c r="AU2" s="5">
        <v>1</v>
      </c>
      <c r="AW2" s="5">
        <v>0</v>
      </c>
      <c r="BE2" s="5">
        <v>21</v>
      </c>
      <c r="BG2" s="5">
        <v>120</v>
      </c>
      <c r="BI2" s="5">
        <v>0.1</v>
      </c>
      <c r="BJ2" s="5"/>
      <c r="BK2" s="5"/>
      <c r="BL2" s="5"/>
    </row>
    <row r="3" spans="1:66" ht="14.45" hidden="1" customHeight="1" x14ac:dyDescent="0.25">
      <c r="B3" s="1" t="s">
        <v>3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U3" s="5">
        <v>30</v>
      </c>
      <c r="W3" s="5">
        <v>373</v>
      </c>
      <c r="Y3" s="5">
        <v>20</v>
      </c>
      <c r="AG3" s="5">
        <v>9</v>
      </c>
      <c r="AI3" s="5">
        <v>248</v>
      </c>
      <c r="AK3" s="5">
        <v>8100</v>
      </c>
      <c r="AS3" s="5">
        <v>13</v>
      </c>
      <c r="AU3" s="5">
        <v>210</v>
      </c>
      <c r="AW3" s="6">
        <v>15</v>
      </c>
      <c r="BE3" s="5">
        <v>53</v>
      </c>
      <c r="BG3" s="5">
        <v>1340</v>
      </c>
      <c r="BI3" s="5">
        <v>89</v>
      </c>
      <c r="BJ3" s="5"/>
      <c r="BK3" s="5"/>
      <c r="BL3" s="5"/>
    </row>
    <row r="4" spans="1:66" ht="14.45" hidden="1" customHeight="1" x14ac:dyDescent="0.25">
      <c r="B4" s="1" t="s">
        <v>4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U4" s="5">
        <f>U3-U2</f>
        <v>25</v>
      </c>
      <c r="W4" s="5">
        <f>W3-W2</f>
        <v>347</v>
      </c>
      <c r="Y4" s="5">
        <f>Y3-Y2</f>
        <v>20</v>
      </c>
      <c r="AG4" s="5">
        <f>AG3-AG2</f>
        <v>6</v>
      </c>
      <c r="AI4" s="5">
        <f>AI3-AI2</f>
        <v>230</v>
      </c>
      <c r="AK4" s="5">
        <f>AK3-AK2</f>
        <v>8100</v>
      </c>
      <c r="AS4" s="5">
        <f>AS3-AS2</f>
        <v>12</v>
      </c>
      <c r="AU4" s="5">
        <f>AU3-AU2</f>
        <v>209</v>
      </c>
      <c r="AW4" s="5">
        <f>AW3-AW2</f>
        <v>15</v>
      </c>
      <c r="BE4" s="5">
        <f>BE3-BE2</f>
        <v>32</v>
      </c>
      <c r="BG4" s="5">
        <f>BG3-BG2</f>
        <v>1220</v>
      </c>
      <c r="BI4" s="5">
        <f>BI3-BI2</f>
        <v>88.9</v>
      </c>
      <c r="BJ4" s="5"/>
      <c r="BK4" s="5"/>
      <c r="BL4" s="5"/>
    </row>
    <row r="5" spans="1:66" ht="14.45" hidden="1" customHeight="1" thickBot="1" x14ac:dyDescent="0.3">
      <c r="B5" s="7"/>
    </row>
    <row r="6" spans="1:66" ht="27" customHeight="1" x14ac:dyDescent="0.25">
      <c r="A6" s="8"/>
      <c r="B6" s="9"/>
      <c r="C6" s="10" t="s">
        <v>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0" t="s">
        <v>6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  <c r="AG6" s="10" t="s">
        <v>7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2"/>
      <c r="AS6" s="10" t="s">
        <v>8</v>
      </c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2"/>
      <c r="BE6" s="10" t="s">
        <v>9</v>
      </c>
      <c r="BF6" s="11"/>
      <c r="BG6" s="11"/>
      <c r="BH6" s="11"/>
      <c r="BI6" s="11"/>
      <c r="BJ6" s="11"/>
      <c r="BK6" s="11"/>
      <c r="BL6" s="11"/>
      <c r="BM6" s="11"/>
      <c r="BN6" s="12"/>
    </row>
    <row r="7" spans="1:66" s="23" customFormat="1" ht="54" customHeight="1" thickBot="1" x14ac:dyDescent="0.3">
      <c r="A7" s="13" t="s">
        <v>10</v>
      </c>
      <c r="B7" s="14" t="s">
        <v>11</v>
      </c>
      <c r="C7" s="15" t="str">
        <f>INDEX('[1]Column Names'!E1:E7,'[1]Economy Names'!$K$1,1)</f>
        <v>Procedures - Men (number)</v>
      </c>
      <c r="D7" s="16" t="s">
        <v>12</v>
      </c>
      <c r="E7" s="16" t="str">
        <f>INDEX('[1]Column Names'!F1:F7,'[1]Economy Names'!$K$1,1)</f>
        <v>Time - Men (days)</v>
      </c>
      <c r="F7" s="16" t="s">
        <v>12</v>
      </c>
      <c r="G7" s="16" t="str">
        <f>INDEX('[1]Column Names'!G1:G7,'[1]Economy Names'!$K$1,1)</f>
        <v>Cost - Men (% of income per capita)</v>
      </c>
      <c r="H7" s="16" t="s">
        <v>12</v>
      </c>
      <c r="I7" s="16" t="str">
        <f>INDEX('[1]Column Names'!H1:H7,'[1]Economy Names'!$K$1,1)</f>
        <v>Procedures - Women (number)</v>
      </c>
      <c r="J7" s="16" t="s">
        <v>12</v>
      </c>
      <c r="K7" s="16" t="str">
        <f>INDEX('[1]Column Names'!I1:I7,'[1]Economy Names'!$K$1,1)</f>
        <v>Time - Women (days)</v>
      </c>
      <c r="L7" s="16" t="s">
        <v>12</v>
      </c>
      <c r="M7" s="16" t="str">
        <f>INDEX('[1]Column Names'!J1:J7,'[1]Economy Names'!$K$1,1)</f>
        <v>Cost - Women (% of income per capita)</v>
      </c>
      <c r="N7" s="16" t="s">
        <v>12</v>
      </c>
      <c r="O7" s="16" t="str">
        <f>INDEX('[1]Column Names'!K1:K7,'[1]Economy Names'!$K$1,1)</f>
        <v>Paid-in Min. Capital (% of income per capita)</v>
      </c>
      <c r="P7" s="16" t="s">
        <v>12</v>
      </c>
      <c r="Q7" s="16" t="s">
        <v>13</v>
      </c>
      <c r="R7" s="16" t="s">
        <v>14</v>
      </c>
      <c r="S7" s="16" t="s">
        <v>15</v>
      </c>
      <c r="T7" s="17" t="s">
        <v>16</v>
      </c>
      <c r="U7" s="15" t="str">
        <f>INDEX('[1]Column Names'!N1:N7,'[1]Economy Names'!$K$1,1)</f>
        <v>Procedures (number)</v>
      </c>
      <c r="V7" s="16" t="s">
        <v>12</v>
      </c>
      <c r="W7" s="16" t="str">
        <f>INDEX('[1]Column Names'!O1:O7,'[1]Economy Names'!$K$1,1)</f>
        <v>Time (days)</v>
      </c>
      <c r="X7" s="16" t="s">
        <v>12</v>
      </c>
      <c r="Y7" s="16" t="str">
        <f>INDEX('[1]Column Names'!P1:P7,'[1]Economy Names'!$K$1,1)</f>
        <v>Cost (% of warehouse value)</v>
      </c>
      <c r="Z7" s="16" t="s">
        <v>12</v>
      </c>
      <c r="AA7" s="16" t="str">
        <f>INDEX('[1]Column Names'!BR1:BR7,'[1]Economy Names'!$K$1,1)</f>
        <v>Building quality control index (0-15)</v>
      </c>
      <c r="AB7" s="16" t="s">
        <v>12</v>
      </c>
      <c r="AC7" s="16" t="s">
        <v>13</v>
      </c>
      <c r="AD7" s="16" t="s">
        <v>14</v>
      </c>
      <c r="AE7" s="16" t="s">
        <v>17</v>
      </c>
      <c r="AF7" s="17" t="s">
        <v>18</v>
      </c>
      <c r="AG7" s="18" t="str">
        <f>INDEX('[1]Column Names'!N1:N7,'[1]Economy Names'!$K$1,1)</f>
        <v>Procedures (number)</v>
      </c>
      <c r="AH7" s="19" t="s">
        <v>12</v>
      </c>
      <c r="AI7" s="19" t="str">
        <f>INDEX('[1]Column Names'!BN1:BN7,'[1]Economy Names'!$K$1,1)</f>
        <v>Time (days)</v>
      </c>
      <c r="AJ7" s="19" t="s">
        <v>12</v>
      </c>
      <c r="AK7" s="20" t="str">
        <f>INDEX('[1]Column Names'!BO1:BO7,'[1]Economy Names'!$K$1,1)</f>
        <v>Cost (% of income per capita)</v>
      </c>
      <c r="AL7" s="20" t="s">
        <v>12</v>
      </c>
      <c r="AM7" s="20" t="str">
        <f>INDEX('[1]Column Names'!BS1:BS7,'[1]Economy Names'!$K$1,1)</f>
        <v>Reliability of supply and transparency of tariff index (0–8)</v>
      </c>
      <c r="AN7" s="20" t="s">
        <v>12</v>
      </c>
      <c r="AO7" s="20" t="s">
        <v>13</v>
      </c>
      <c r="AP7" s="20" t="s">
        <v>14</v>
      </c>
      <c r="AQ7" s="21" t="s">
        <v>19</v>
      </c>
      <c r="AR7" s="22" t="s">
        <v>20</v>
      </c>
      <c r="AS7" s="15" t="str">
        <f>INDEX('[1]Column Names'!S1:S7,'[1]Economy Names'!$K$1,1)</f>
        <v>Procedures (number)</v>
      </c>
      <c r="AT7" s="16" t="s">
        <v>12</v>
      </c>
      <c r="AU7" s="16" t="str">
        <f>INDEX('[1]Column Names'!T1:T7,'[1]Economy Names'!$K$1,1)</f>
        <v>Time (days)</v>
      </c>
      <c r="AV7" s="16" t="s">
        <v>12</v>
      </c>
      <c r="AW7" s="16" t="str">
        <f>INDEX('[1]Column Names'!U1:U7,'[1]Economy Names'!$K$1,1)</f>
        <v>Cost (% of property value)</v>
      </c>
      <c r="AX7" s="16" t="s">
        <v>12</v>
      </c>
      <c r="AY7" s="16" t="str">
        <f>INDEX('[1]Column Names'!BT1:BT7,'[1]Economy Names'!$K$1,1)</f>
        <v>Quality of land administration index (0-30)</v>
      </c>
      <c r="AZ7" s="16" t="s">
        <v>12</v>
      </c>
      <c r="BA7" s="16" t="s">
        <v>13</v>
      </c>
      <c r="BB7" s="16" t="s">
        <v>14</v>
      </c>
      <c r="BC7" s="16" t="s">
        <v>21</v>
      </c>
      <c r="BD7" s="17" t="s">
        <v>22</v>
      </c>
      <c r="BE7" s="15" t="str">
        <f>INDEX('[1]Column Names'!BM1:BM7,'[1]Economy Names'!$K$1,1)</f>
        <v>Quality of judicial processes index (0-18)</v>
      </c>
      <c r="BF7" s="16" t="s">
        <v>12</v>
      </c>
      <c r="BG7" s="16" t="str">
        <f>INDEX('[1]Column Names'!BC1:BC7,'[1]Economy Names'!$K$1,1)</f>
        <v>Time (days)</v>
      </c>
      <c r="BH7" s="16" t="s">
        <v>12</v>
      </c>
      <c r="BI7" s="16" t="str">
        <f>INDEX('[1]Column Names'!BD1:BD7,'[1]Economy Names'!$K$1,1)</f>
        <v>Cost (% of claim)</v>
      </c>
      <c r="BJ7" s="16" t="s">
        <v>12</v>
      </c>
      <c r="BK7" s="16" t="s">
        <v>13</v>
      </c>
      <c r="BL7" s="16" t="s">
        <v>14</v>
      </c>
      <c r="BM7" s="16" t="s">
        <v>23</v>
      </c>
      <c r="BN7" s="16" t="s">
        <v>24</v>
      </c>
    </row>
    <row r="8" spans="1:66" ht="12.75" x14ac:dyDescent="0.2">
      <c r="A8" s="24" t="s">
        <v>25</v>
      </c>
      <c r="B8" s="24" t="s">
        <v>26</v>
      </c>
      <c r="C8" s="25">
        <v>4</v>
      </c>
      <c r="D8" s="26">
        <f t="shared" ref="D8:D15" si="0">(IF(C8=-1,0,(IF(C8&gt;C$3,0,IF(C8&lt;C$2,1,((C$3-C8)/C$4))))))*100</f>
        <v>82.35294117647058</v>
      </c>
      <c r="E8" s="25">
        <v>33</v>
      </c>
      <c r="F8" s="26">
        <f t="shared" ref="F8:F15" si="1">(IF(E8=-1,0,(IF(E8&gt;E$3,0,IF(E8&lt;E$2,1,((E$3-E8)/E$4))))))*100</f>
        <v>67.336683417085425</v>
      </c>
      <c r="G8" s="27">
        <v>0.43593621777043701</v>
      </c>
      <c r="H8" s="26">
        <f t="shared" ref="H8:H15" si="2">(IF(G8=-1,0,(IF(G8&gt;G$3,0,IF(G8&lt;G$2,1,((G$3-G8)/G$4))))))*100</f>
        <v>99.782031891114784</v>
      </c>
      <c r="I8" s="25">
        <v>4</v>
      </c>
      <c r="J8" s="26">
        <f t="shared" ref="J8:J15" si="3">(IF(I8=-1,0,(IF(I8&gt;I$3,0,IF(I8&lt;I$2,1,((I$3-I8)/I$4))))))*100</f>
        <v>82.35294117647058</v>
      </c>
      <c r="K8" s="25">
        <v>33</v>
      </c>
      <c r="L8" s="26">
        <f t="shared" ref="L8:L15" si="4">(IF(K8=-1,0,(IF(K8&gt;K$3,0,IF(K8&lt;K$2,1,((K$3-K8)/K$4))))))*100</f>
        <v>67.336683417085425</v>
      </c>
      <c r="M8" s="27">
        <v>0.43593621777043701</v>
      </c>
      <c r="N8" s="26">
        <f t="shared" ref="N8:N15" si="5">(IF(M8=-1,0,(IF(M8&gt;M$3,0,IF(M8&lt;M$2,1,((M$3-M8)/M$4))))))*100</f>
        <v>99.782031891114784</v>
      </c>
      <c r="O8" s="28">
        <v>5.0687732342007434</v>
      </c>
      <c r="P8" s="26">
        <f t="shared" ref="P8:P15" si="6">(IF(O8=-1,0,(IF(O8&gt;O$3,0,IF(O8&lt;O$2,1,((O$3-O8)/O$4))))))*100</f>
        <v>98.732806691449809</v>
      </c>
      <c r="Q8" s="26">
        <f t="shared" ref="Q8:Q15" si="7">ROUND(25%*P8+12.5%*D8+12.5%*F8+12.5%*H8+12.5%*J8+12.5%*L8+12.5%*N8,5)</f>
        <v>87.051119999999997</v>
      </c>
      <c r="R8" s="29">
        <f t="shared" ref="R8:R15" si="8">ROUND(Q8,2)</f>
        <v>87.05</v>
      </c>
      <c r="S8" s="30">
        <f t="shared" ref="S8:S15" si="9">+ROUND(Q8,2)</f>
        <v>87.05</v>
      </c>
      <c r="T8" s="31">
        <f>RANK(R8,R$8:R$15)</f>
        <v>1</v>
      </c>
      <c r="U8" s="32">
        <v>9</v>
      </c>
      <c r="V8" s="26">
        <f t="shared" ref="V8:V15" si="10">(IF(U8=-1,0,(IF(U8&gt;U$3,0,IF(U8&lt;U$2,1,((U$3-U8)/U$4))))))*100</f>
        <v>84</v>
      </c>
      <c r="W8" s="32">
        <v>130</v>
      </c>
      <c r="X8" s="26">
        <f t="shared" ref="X8:X15" si="11">(IF(W8=-1,0,(IF(W8&gt;W$3,0,IF(W8&lt;W$2,1,((W$3-W8)/W$4))))))*100</f>
        <v>70.028818443804028</v>
      </c>
      <c r="Y8" s="33">
        <v>2.196824736828328</v>
      </c>
      <c r="Z8" s="26">
        <f t="shared" ref="Z8:Z15" si="12">(IF(Y8=-1,0,(IF(Y8&gt;Y$3,0,IF(Y8&lt;Y$2,1,((Y$3-Y8)/Y$4))))))*100</f>
        <v>89.01587631585835</v>
      </c>
      <c r="AA8" s="34">
        <v>10</v>
      </c>
      <c r="AB8" s="26">
        <f t="shared" ref="AB8:AB15" si="13">IF(AA8="No Practice", 0, AA8/15*100)</f>
        <v>66.666666666666657</v>
      </c>
      <c r="AC8" s="26">
        <f t="shared" ref="AC8:AC15" si="14">ROUND(AVERAGE(V8,X8,Z8,AB8),5)</f>
        <v>77.427840000000003</v>
      </c>
      <c r="AD8" s="25">
        <f t="shared" ref="AD8:AD15" si="15">+ROUND(AC8,2)</f>
        <v>77.430000000000007</v>
      </c>
      <c r="AE8" s="35">
        <f t="shared" ref="AE8:AE15" si="16">ROUND(AC8,2)</f>
        <v>77.430000000000007</v>
      </c>
      <c r="AF8" s="31">
        <f>RANK(AD8,AD$8:AD$16)</f>
        <v>3</v>
      </c>
      <c r="AG8" s="32">
        <v>4</v>
      </c>
      <c r="AH8" s="26">
        <f t="shared" ref="AH8:AH15" si="17">(IF(AG8=-1,0,(IF(AG8&gt;AG$3,0,IF(AG8&lt;AG$2,1,((AG$3-AG8)/AG$4))))))*100</f>
        <v>83.333333333333343</v>
      </c>
      <c r="AI8" s="36">
        <v>54</v>
      </c>
      <c r="AJ8" s="26">
        <f t="shared" ref="AJ8:AJ15" si="18">(IF(AI8=-1,0,(IF(AI8&gt;AI$3,0,IF(AI8&lt;AI$2,1,((AI$3-AI8)/AI$4))))))*100</f>
        <v>84.34782608695653</v>
      </c>
      <c r="AK8" s="37">
        <v>45.905097536384623</v>
      </c>
      <c r="AL8" s="26">
        <f t="shared" ref="AL8:AL15" si="19">(IF(AK8=-1,0,(IF(AK8&gt;AK$3,0,IF(AK8&lt;AK$2,1,((AK$3-AK8)/AK$4))))))*100</f>
        <v>99.433270400785375</v>
      </c>
      <c r="AM8" s="25">
        <v>6</v>
      </c>
      <c r="AN8" s="26">
        <f t="shared" ref="AN8:AN15" si="20">+IF(AM8="No Practice",0,AM8/8)*100</f>
        <v>75</v>
      </c>
      <c r="AO8" s="26">
        <f t="shared" ref="AO8:AO15" si="21">ROUND(AVERAGE(AH8,AJ8,AL8,AN8),5)</f>
        <v>85.52861</v>
      </c>
      <c r="AP8" s="29">
        <f t="shared" ref="AP8:AP15" si="22">ROUND(AO8,2)</f>
        <v>85.53</v>
      </c>
      <c r="AQ8" s="30">
        <f t="shared" ref="AQ8:AQ15" si="23">ROUND(AO8,2)</f>
        <v>85.53</v>
      </c>
      <c r="AR8" s="31">
        <f>RANK(AP8,AP$8:AP$16)</f>
        <v>6</v>
      </c>
      <c r="AS8" s="36">
        <v>1</v>
      </c>
      <c r="AT8" s="26">
        <f t="shared" ref="AT8:AT15" si="24">(IF(AS8=-1,0,(IF(AS8&gt;AS$3,0,IF(AS8&lt;AS$2,1,((AS$3-AS8)/AS$4))))))*100</f>
        <v>100</v>
      </c>
      <c r="AU8" s="38">
        <v>10</v>
      </c>
      <c r="AV8" s="26">
        <f t="shared" ref="AV8:AV15" si="25">(IF(AU8=-1,0,(IF(AU8&gt;AU$3,0,IF(AU8&lt;AU$2,1,((AU$3-AU8)/AU$4))))))*100</f>
        <v>95.693779904306226</v>
      </c>
      <c r="AW8" s="39">
        <v>4.2533455570200989</v>
      </c>
      <c r="AX8" s="26">
        <f t="shared" ref="AX8:AX15" si="26">(IF(AW8=-1,0,(IF(AW8&gt;AW$3,0,IF(AW8&lt;AW$2,1,((AW$3-AW8)/AW$4))))))*100</f>
        <v>71.644362953199334</v>
      </c>
      <c r="AY8" s="25">
        <v>28</v>
      </c>
      <c r="AZ8" s="26">
        <f t="shared" ref="AZ8:AZ15" si="27">+IF(AY8="No Practice",0,AY8/30)*100</f>
        <v>93.333333333333329</v>
      </c>
      <c r="BA8" s="40">
        <f t="shared" ref="BA8:BA15" si="28">ROUND(AVERAGE(AT8,AV8,AX8,AZ8),5)</f>
        <v>90.167869999999994</v>
      </c>
      <c r="BB8" s="29">
        <f t="shared" ref="BB8:BB15" si="29">+ROUND(BA8,2)</f>
        <v>90.17</v>
      </c>
      <c r="BC8" s="30">
        <f t="shared" ref="BC8:BC15" si="30">+ROUND(BA8,2)</f>
        <v>90.17</v>
      </c>
      <c r="BD8" s="31">
        <f>RANK(BB8,BB$8:BB$16)</f>
        <v>1</v>
      </c>
      <c r="BE8" s="25">
        <v>12</v>
      </c>
      <c r="BF8" s="26">
        <f t="shared" ref="BF8:BF15" si="31">BE8/18*100</f>
        <v>66.666666666666657</v>
      </c>
      <c r="BG8" s="25">
        <v>483</v>
      </c>
      <c r="BH8" s="26">
        <f t="shared" ref="BH8:BH15" si="32">(IF(BG8=-1,0,(IF(BG8&gt;BG$3,0,IF(BG8&lt;BG$2,1,((BG$3-BG8)/BG$4))))))*100</f>
        <v>70.245901639344268</v>
      </c>
      <c r="BI8" s="41">
        <v>22.360827999999998</v>
      </c>
      <c r="BJ8" s="26">
        <f t="shared" ref="BJ8:BJ15" si="33">(IF(BI8=-1,0,(IF(BI8&gt;BI$3,0,IF(BI8&lt;BI$2,1,((BI$3-BI8)/BI$4))))))*100</f>
        <v>74.959698537682783</v>
      </c>
      <c r="BK8" s="26">
        <f t="shared" ref="BK8:BK15" si="34">ROUND(AVERAGE(BF8,BH8,BJ8),5)</f>
        <v>70.624089999999995</v>
      </c>
      <c r="BL8" s="29">
        <f t="shared" ref="BL8:BL15" si="35">+ROUND(BK8,2)</f>
        <v>70.62</v>
      </c>
      <c r="BM8" s="35">
        <f t="shared" ref="BM8:BM15" si="36">+BL8</f>
        <v>70.62</v>
      </c>
      <c r="BN8" s="31">
        <f>RANK(BL8,BL$8:BL$15)</f>
        <v>2</v>
      </c>
    </row>
    <row r="9" spans="1:66" ht="12.75" x14ac:dyDescent="0.2">
      <c r="A9" s="24" t="s">
        <v>27</v>
      </c>
      <c r="B9" s="24" t="s">
        <v>26</v>
      </c>
      <c r="C9" s="25">
        <v>4</v>
      </c>
      <c r="D9" s="26">
        <f t="shared" si="0"/>
        <v>82.35294117647058</v>
      </c>
      <c r="E9" s="25">
        <v>33</v>
      </c>
      <c r="F9" s="26">
        <f t="shared" si="1"/>
        <v>67.336683417085425</v>
      </c>
      <c r="G9" s="27">
        <v>0.43593621777043701</v>
      </c>
      <c r="H9" s="26">
        <f t="shared" si="2"/>
        <v>99.782031891114784</v>
      </c>
      <c r="I9" s="25">
        <v>4</v>
      </c>
      <c r="J9" s="26">
        <f t="shared" si="3"/>
        <v>82.35294117647058</v>
      </c>
      <c r="K9" s="25">
        <v>33</v>
      </c>
      <c r="L9" s="26">
        <f t="shared" si="4"/>
        <v>67.336683417085425</v>
      </c>
      <c r="M9" s="27">
        <v>0.43593621777043701</v>
      </c>
      <c r="N9" s="26">
        <f t="shared" si="5"/>
        <v>99.782031891114784</v>
      </c>
      <c r="O9" s="28">
        <v>5.0687732342007434</v>
      </c>
      <c r="P9" s="26">
        <f t="shared" si="6"/>
        <v>98.732806691449809</v>
      </c>
      <c r="Q9" s="26">
        <f t="shared" si="7"/>
        <v>87.051119999999997</v>
      </c>
      <c r="R9" s="29">
        <f t="shared" si="8"/>
        <v>87.05</v>
      </c>
      <c r="S9" s="30">
        <f t="shared" si="9"/>
        <v>87.05</v>
      </c>
      <c r="T9" s="31">
        <f>RANK(R9,R$8:R$15)</f>
        <v>1</v>
      </c>
      <c r="U9" s="32">
        <v>9</v>
      </c>
      <c r="V9" s="26">
        <f t="shared" si="10"/>
        <v>84</v>
      </c>
      <c r="W9" s="32">
        <v>135</v>
      </c>
      <c r="X9" s="26">
        <f t="shared" si="11"/>
        <v>68.58789625360231</v>
      </c>
      <c r="Y9" s="33">
        <v>2.8280865363329863</v>
      </c>
      <c r="Z9" s="26">
        <f t="shared" si="12"/>
        <v>85.859567318335067</v>
      </c>
      <c r="AA9" s="34">
        <v>10</v>
      </c>
      <c r="AB9" s="26">
        <f t="shared" si="13"/>
        <v>66.666666666666657</v>
      </c>
      <c r="AC9" s="26">
        <f t="shared" si="14"/>
        <v>76.278530000000003</v>
      </c>
      <c r="AD9" s="25">
        <f t="shared" si="15"/>
        <v>76.28</v>
      </c>
      <c r="AE9" s="35">
        <f t="shared" si="16"/>
        <v>76.28</v>
      </c>
      <c r="AF9" s="31">
        <f>RANK(AD9,AD$8:AD$16)</f>
        <v>7</v>
      </c>
      <c r="AG9" s="32">
        <v>4</v>
      </c>
      <c r="AH9" s="26">
        <f t="shared" si="17"/>
        <v>83.333333333333343</v>
      </c>
      <c r="AI9" s="36">
        <v>89</v>
      </c>
      <c r="AJ9" s="26">
        <f t="shared" si="18"/>
        <v>69.130434782608702</v>
      </c>
      <c r="AK9" s="37">
        <v>38.52459598901536</v>
      </c>
      <c r="AL9" s="26">
        <f t="shared" si="19"/>
        <v>99.524387703839309</v>
      </c>
      <c r="AM9" s="25">
        <v>8</v>
      </c>
      <c r="AN9" s="26">
        <f t="shared" si="20"/>
        <v>100</v>
      </c>
      <c r="AO9" s="26">
        <f t="shared" si="21"/>
        <v>87.997039999999998</v>
      </c>
      <c r="AP9" s="29">
        <f t="shared" si="22"/>
        <v>88</v>
      </c>
      <c r="AQ9" s="30">
        <f t="shared" si="23"/>
        <v>88</v>
      </c>
      <c r="AR9" s="31">
        <f>RANK(AP9,AP$8:AP$16)</f>
        <v>3</v>
      </c>
      <c r="AS9" s="36">
        <v>1</v>
      </c>
      <c r="AT9" s="26">
        <f t="shared" si="24"/>
        <v>100</v>
      </c>
      <c r="AU9" s="38">
        <v>10</v>
      </c>
      <c r="AV9" s="26">
        <f t="shared" si="25"/>
        <v>95.693779904306226</v>
      </c>
      <c r="AW9" s="39">
        <v>4.2533455570200989</v>
      </c>
      <c r="AX9" s="26">
        <f t="shared" si="26"/>
        <v>71.644362953199334</v>
      </c>
      <c r="AY9" s="25">
        <v>28</v>
      </c>
      <c r="AZ9" s="26">
        <f t="shared" si="27"/>
        <v>93.333333333333329</v>
      </c>
      <c r="BA9" s="40">
        <f t="shared" si="28"/>
        <v>90.167869999999994</v>
      </c>
      <c r="BB9" s="29">
        <f t="shared" si="29"/>
        <v>90.17</v>
      </c>
      <c r="BC9" s="30">
        <f t="shared" si="30"/>
        <v>90.17</v>
      </c>
      <c r="BD9" s="31">
        <f>RANK(BB9,BB$8:BB$16)</f>
        <v>1</v>
      </c>
      <c r="BE9" s="25">
        <v>12</v>
      </c>
      <c r="BF9" s="26">
        <f t="shared" si="31"/>
        <v>66.666666666666657</v>
      </c>
      <c r="BG9" s="25">
        <v>483</v>
      </c>
      <c r="BH9" s="26">
        <f t="shared" si="32"/>
        <v>70.245901639344268</v>
      </c>
      <c r="BI9" s="42">
        <v>30.860828000000005</v>
      </c>
      <c r="BJ9" s="26">
        <f t="shared" si="33"/>
        <v>65.398393700787395</v>
      </c>
      <c r="BK9" s="26">
        <f t="shared" si="34"/>
        <v>67.436989999999994</v>
      </c>
      <c r="BL9" s="29">
        <f t="shared" si="35"/>
        <v>67.44</v>
      </c>
      <c r="BM9" s="35">
        <f t="shared" si="36"/>
        <v>67.44</v>
      </c>
      <c r="BN9" s="31">
        <f>RANK(BL9,BL$8:BL$15)</f>
        <v>6</v>
      </c>
    </row>
    <row r="10" spans="1:66" ht="12.75" x14ac:dyDescent="0.2">
      <c r="A10" s="24" t="s">
        <v>28</v>
      </c>
      <c r="B10" s="24" t="s">
        <v>26</v>
      </c>
      <c r="C10" s="25">
        <v>4</v>
      </c>
      <c r="D10" s="26">
        <f t="shared" si="0"/>
        <v>82.35294117647058</v>
      </c>
      <c r="E10" s="25">
        <v>33</v>
      </c>
      <c r="F10" s="26">
        <f t="shared" si="1"/>
        <v>67.336683417085425</v>
      </c>
      <c r="G10" s="27">
        <v>0.43593621777043701</v>
      </c>
      <c r="H10" s="26">
        <f t="shared" si="2"/>
        <v>99.782031891114784</v>
      </c>
      <c r="I10" s="25">
        <v>4</v>
      </c>
      <c r="J10" s="26">
        <f t="shared" si="3"/>
        <v>82.35294117647058</v>
      </c>
      <c r="K10" s="25">
        <v>33</v>
      </c>
      <c r="L10" s="26">
        <f t="shared" si="4"/>
        <v>67.336683417085425</v>
      </c>
      <c r="M10" s="27">
        <v>0.43593621777043701</v>
      </c>
      <c r="N10" s="26">
        <f t="shared" si="5"/>
        <v>99.782031891114784</v>
      </c>
      <c r="O10" s="28">
        <v>5.0687732342007434</v>
      </c>
      <c r="P10" s="26">
        <f t="shared" si="6"/>
        <v>98.732806691449809</v>
      </c>
      <c r="Q10" s="26">
        <f t="shared" si="7"/>
        <v>87.051119999999997</v>
      </c>
      <c r="R10" s="29">
        <f t="shared" si="8"/>
        <v>87.05</v>
      </c>
      <c r="S10" s="30">
        <f t="shared" si="9"/>
        <v>87.05</v>
      </c>
      <c r="T10" s="31">
        <f>RANK(R10,R$8:R$15)</f>
        <v>1</v>
      </c>
      <c r="U10" s="32">
        <v>9</v>
      </c>
      <c r="V10" s="26">
        <f t="shared" si="10"/>
        <v>84</v>
      </c>
      <c r="W10" s="32">
        <v>150</v>
      </c>
      <c r="X10" s="26">
        <f t="shared" si="11"/>
        <v>64.265129682997113</v>
      </c>
      <c r="Y10" s="33">
        <v>2.219808632451993</v>
      </c>
      <c r="Z10" s="26">
        <f t="shared" si="12"/>
        <v>88.900956837740026</v>
      </c>
      <c r="AA10" s="34">
        <v>10</v>
      </c>
      <c r="AB10" s="26">
        <f t="shared" si="13"/>
        <v>66.666666666666657</v>
      </c>
      <c r="AC10" s="26">
        <f t="shared" si="14"/>
        <v>75.958190000000002</v>
      </c>
      <c r="AD10" s="25">
        <f t="shared" si="15"/>
        <v>75.959999999999994</v>
      </c>
      <c r="AE10" s="35">
        <f t="shared" si="16"/>
        <v>75.959999999999994</v>
      </c>
      <c r="AF10" s="31">
        <f>RANK(AD10,AD$8:AD$16)</f>
        <v>8</v>
      </c>
      <c r="AG10" s="32">
        <v>4</v>
      </c>
      <c r="AH10" s="26">
        <f t="shared" si="17"/>
        <v>83.333333333333343</v>
      </c>
      <c r="AI10" s="36">
        <v>64</v>
      </c>
      <c r="AJ10" s="26">
        <f t="shared" si="18"/>
        <v>80</v>
      </c>
      <c r="AK10" s="37">
        <v>25.60871828111916</v>
      </c>
      <c r="AL10" s="26">
        <f t="shared" si="19"/>
        <v>99.683842984183713</v>
      </c>
      <c r="AM10" s="25">
        <v>8</v>
      </c>
      <c r="AN10" s="26">
        <f t="shared" si="20"/>
        <v>100</v>
      </c>
      <c r="AO10" s="26">
        <f t="shared" si="21"/>
        <v>90.754289999999997</v>
      </c>
      <c r="AP10" s="29">
        <f t="shared" si="22"/>
        <v>90.75</v>
      </c>
      <c r="AQ10" s="30">
        <f t="shared" si="23"/>
        <v>90.75</v>
      </c>
      <c r="AR10" s="31">
        <f>RANK(AP10,AP$8:AP$16)</f>
        <v>2</v>
      </c>
      <c r="AS10" s="36">
        <v>1</v>
      </c>
      <c r="AT10" s="26">
        <f t="shared" si="24"/>
        <v>100</v>
      </c>
      <c r="AU10" s="38">
        <v>10</v>
      </c>
      <c r="AV10" s="26">
        <f t="shared" si="25"/>
        <v>95.693779904306226</v>
      </c>
      <c r="AW10" s="39">
        <v>4.2533455570200989</v>
      </c>
      <c r="AX10" s="26">
        <f t="shared" si="26"/>
        <v>71.644362953199334</v>
      </c>
      <c r="AY10" s="25">
        <v>28</v>
      </c>
      <c r="AZ10" s="26">
        <f t="shared" si="27"/>
        <v>93.333333333333329</v>
      </c>
      <c r="BA10" s="40">
        <f t="shared" si="28"/>
        <v>90.167869999999994</v>
      </c>
      <c r="BB10" s="29">
        <f t="shared" si="29"/>
        <v>90.17</v>
      </c>
      <c r="BC10" s="30">
        <f t="shared" si="30"/>
        <v>90.17</v>
      </c>
      <c r="BD10" s="31">
        <f>RANK(BB10,BB$8:BB$16)</f>
        <v>1</v>
      </c>
      <c r="BE10" s="25">
        <v>12</v>
      </c>
      <c r="BF10" s="26">
        <f t="shared" si="31"/>
        <v>66.666666666666657</v>
      </c>
      <c r="BG10" s="25">
        <v>483</v>
      </c>
      <c r="BH10" s="26">
        <f t="shared" si="32"/>
        <v>70.245901639344268</v>
      </c>
      <c r="BI10" s="42">
        <v>22.360827999999998</v>
      </c>
      <c r="BJ10" s="26">
        <f t="shared" si="33"/>
        <v>74.959698537682783</v>
      </c>
      <c r="BK10" s="26">
        <f t="shared" si="34"/>
        <v>70.624089999999995</v>
      </c>
      <c r="BL10" s="29">
        <f t="shared" si="35"/>
        <v>70.62</v>
      </c>
      <c r="BM10" s="35">
        <f t="shared" si="36"/>
        <v>70.62</v>
      </c>
      <c r="BN10" s="31">
        <f>RANK(BL10,BL$8:BL$15)</f>
        <v>2</v>
      </c>
    </row>
    <row r="11" spans="1:66" ht="12.75" x14ac:dyDescent="0.2">
      <c r="A11" s="24" t="s">
        <v>29</v>
      </c>
      <c r="B11" s="24" t="s">
        <v>26</v>
      </c>
      <c r="C11" s="25">
        <v>4</v>
      </c>
      <c r="D11" s="26">
        <f t="shared" si="0"/>
        <v>82.35294117647058</v>
      </c>
      <c r="E11" s="25">
        <v>33</v>
      </c>
      <c r="F11" s="26">
        <f t="shared" si="1"/>
        <v>67.336683417085425</v>
      </c>
      <c r="G11" s="27">
        <v>0.43593621777043701</v>
      </c>
      <c r="H11" s="26">
        <f t="shared" si="2"/>
        <v>99.782031891114784</v>
      </c>
      <c r="I11" s="25">
        <v>4</v>
      </c>
      <c r="J11" s="26">
        <f t="shared" si="3"/>
        <v>82.35294117647058</v>
      </c>
      <c r="K11" s="25">
        <v>33</v>
      </c>
      <c r="L11" s="26">
        <f t="shared" si="4"/>
        <v>67.336683417085425</v>
      </c>
      <c r="M11" s="27">
        <v>0.43593621777043701</v>
      </c>
      <c r="N11" s="26">
        <f t="shared" si="5"/>
        <v>99.782031891114784</v>
      </c>
      <c r="O11" s="28">
        <v>5.0687732342007434</v>
      </c>
      <c r="P11" s="26">
        <f t="shared" si="6"/>
        <v>98.732806691449809</v>
      </c>
      <c r="Q11" s="26">
        <f t="shared" si="7"/>
        <v>87.051119999999997</v>
      </c>
      <c r="R11" s="29">
        <f t="shared" si="8"/>
        <v>87.05</v>
      </c>
      <c r="S11" s="30">
        <f t="shared" si="9"/>
        <v>87.05</v>
      </c>
      <c r="T11" s="31">
        <f>RANK(R11,R$8:R$15)</f>
        <v>1</v>
      </c>
      <c r="U11" s="32">
        <v>9</v>
      </c>
      <c r="V11" s="26">
        <f t="shared" si="10"/>
        <v>84</v>
      </c>
      <c r="W11" s="32">
        <v>136</v>
      </c>
      <c r="X11" s="26">
        <f t="shared" si="11"/>
        <v>68.299711815561963</v>
      </c>
      <c r="Y11" s="33">
        <v>2.0895800167988425</v>
      </c>
      <c r="Z11" s="26">
        <f t="shared" si="12"/>
        <v>89.552099916005787</v>
      </c>
      <c r="AA11" s="34">
        <v>10</v>
      </c>
      <c r="AB11" s="26">
        <f t="shared" si="13"/>
        <v>66.666666666666657</v>
      </c>
      <c r="AC11" s="26">
        <f t="shared" si="14"/>
        <v>77.129620000000003</v>
      </c>
      <c r="AD11" s="25">
        <f t="shared" si="15"/>
        <v>77.13</v>
      </c>
      <c r="AE11" s="35">
        <f t="shared" si="16"/>
        <v>77.13</v>
      </c>
      <c r="AF11" s="31">
        <f>RANK(AD11,AD$8:AD$16)</f>
        <v>5</v>
      </c>
      <c r="AG11" s="32">
        <v>4</v>
      </c>
      <c r="AH11" s="26">
        <f t="shared" si="17"/>
        <v>83.333333333333343</v>
      </c>
      <c r="AI11" s="36">
        <v>93</v>
      </c>
      <c r="AJ11" s="26">
        <f t="shared" si="18"/>
        <v>67.391304347826093</v>
      </c>
      <c r="AK11" s="37">
        <v>32.441765043381352</v>
      </c>
      <c r="AL11" s="26">
        <f t="shared" si="19"/>
        <v>99.599484382180464</v>
      </c>
      <c r="AM11" s="25">
        <v>7</v>
      </c>
      <c r="AN11" s="26">
        <f t="shared" si="20"/>
        <v>87.5</v>
      </c>
      <c r="AO11" s="26">
        <f t="shared" si="21"/>
        <v>84.456029999999998</v>
      </c>
      <c r="AP11" s="29">
        <f t="shared" si="22"/>
        <v>84.46</v>
      </c>
      <c r="AQ11" s="30">
        <f t="shared" si="23"/>
        <v>84.46</v>
      </c>
      <c r="AR11" s="31">
        <f>RANK(AP11,AP$8:AP$16)</f>
        <v>7</v>
      </c>
      <c r="AS11" s="36">
        <v>1</v>
      </c>
      <c r="AT11" s="26">
        <f t="shared" si="24"/>
        <v>100</v>
      </c>
      <c r="AU11" s="38">
        <v>10</v>
      </c>
      <c r="AV11" s="26">
        <f t="shared" si="25"/>
        <v>95.693779904306226</v>
      </c>
      <c r="AW11" s="39">
        <v>4.2533455570200989</v>
      </c>
      <c r="AX11" s="26">
        <f t="shared" si="26"/>
        <v>71.644362953199334</v>
      </c>
      <c r="AY11" s="25">
        <v>28</v>
      </c>
      <c r="AZ11" s="26">
        <f t="shared" si="27"/>
        <v>93.333333333333329</v>
      </c>
      <c r="BA11" s="40">
        <f t="shared" si="28"/>
        <v>90.167869999999994</v>
      </c>
      <c r="BB11" s="29">
        <f t="shared" si="29"/>
        <v>90.17</v>
      </c>
      <c r="BC11" s="30">
        <f t="shared" si="30"/>
        <v>90.17</v>
      </c>
      <c r="BD11" s="31">
        <f>RANK(BB11,BB$8:BB$16)</f>
        <v>1</v>
      </c>
      <c r="BE11" s="25">
        <v>12</v>
      </c>
      <c r="BF11" s="26">
        <f t="shared" si="31"/>
        <v>66.666666666666657</v>
      </c>
      <c r="BG11" s="25">
        <v>483</v>
      </c>
      <c r="BH11" s="26">
        <f t="shared" si="32"/>
        <v>70.245901639344268</v>
      </c>
      <c r="BI11" s="42">
        <v>30.860828000000005</v>
      </c>
      <c r="BJ11" s="26">
        <f t="shared" si="33"/>
        <v>65.398393700787395</v>
      </c>
      <c r="BK11" s="26">
        <f t="shared" si="34"/>
        <v>67.436989999999994</v>
      </c>
      <c r="BL11" s="29">
        <f t="shared" si="35"/>
        <v>67.44</v>
      </c>
      <c r="BM11" s="35">
        <f t="shared" si="36"/>
        <v>67.44</v>
      </c>
      <c r="BN11" s="31">
        <f>RANK(BL11,BL$8:BL$15)</f>
        <v>6</v>
      </c>
    </row>
    <row r="12" spans="1:66" ht="12.75" x14ac:dyDescent="0.2">
      <c r="A12" s="24" t="s">
        <v>30</v>
      </c>
      <c r="B12" s="24" t="s">
        <v>26</v>
      </c>
      <c r="C12" s="25">
        <v>4</v>
      </c>
      <c r="D12" s="26">
        <f t="shared" si="0"/>
        <v>82.35294117647058</v>
      </c>
      <c r="E12" s="25">
        <v>33</v>
      </c>
      <c r="F12" s="26">
        <f t="shared" si="1"/>
        <v>67.336683417085425</v>
      </c>
      <c r="G12" s="27">
        <v>0.43593621777043701</v>
      </c>
      <c r="H12" s="26">
        <f t="shared" si="2"/>
        <v>99.782031891114784</v>
      </c>
      <c r="I12" s="25">
        <v>4</v>
      </c>
      <c r="J12" s="26">
        <f t="shared" si="3"/>
        <v>82.35294117647058</v>
      </c>
      <c r="K12" s="25">
        <v>33</v>
      </c>
      <c r="L12" s="26">
        <f t="shared" si="4"/>
        <v>67.336683417085425</v>
      </c>
      <c r="M12" s="27">
        <v>0.43593621777043701</v>
      </c>
      <c r="N12" s="26">
        <f t="shared" si="5"/>
        <v>99.782031891114784</v>
      </c>
      <c r="O12" s="28">
        <v>5.0687732342007434</v>
      </c>
      <c r="P12" s="26">
        <f t="shared" si="6"/>
        <v>98.732806691449809</v>
      </c>
      <c r="Q12" s="26">
        <f t="shared" si="7"/>
        <v>87.051119999999997</v>
      </c>
      <c r="R12" s="29">
        <f t="shared" si="8"/>
        <v>87.05</v>
      </c>
      <c r="S12" s="30">
        <f t="shared" si="9"/>
        <v>87.05</v>
      </c>
      <c r="T12" s="31">
        <f>RANK(R12,R$8:R$15)</f>
        <v>1</v>
      </c>
      <c r="U12" s="32">
        <v>9</v>
      </c>
      <c r="V12" s="26">
        <f t="shared" si="10"/>
        <v>84</v>
      </c>
      <c r="W12" s="32">
        <v>135</v>
      </c>
      <c r="X12" s="26">
        <f t="shared" si="11"/>
        <v>68.58789625360231</v>
      </c>
      <c r="Y12" s="33">
        <v>2.4159455421777434</v>
      </c>
      <c r="Z12" s="26">
        <f t="shared" si="12"/>
        <v>87.920272289111281</v>
      </c>
      <c r="AA12" s="34">
        <v>10</v>
      </c>
      <c r="AB12" s="26">
        <f t="shared" si="13"/>
        <v>66.666666666666657</v>
      </c>
      <c r="AC12" s="26">
        <f t="shared" si="14"/>
        <v>76.793710000000004</v>
      </c>
      <c r="AD12" s="25">
        <f t="shared" si="15"/>
        <v>76.790000000000006</v>
      </c>
      <c r="AE12" s="35">
        <f t="shared" si="16"/>
        <v>76.790000000000006</v>
      </c>
      <c r="AF12" s="31">
        <f>RANK(AD12,AD$8:AD$16)</f>
        <v>6</v>
      </c>
      <c r="AG12" s="32">
        <v>4</v>
      </c>
      <c r="AH12" s="26">
        <f t="shared" si="17"/>
        <v>83.333333333333343</v>
      </c>
      <c r="AI12" s="36">
        <v>121</v>
      </c>
      <c r="AJ12" s="26">
        <f t="shared" si="18"/>
        <v>55.217391304347828</v>
      </c>
      <c r="AK12" s="37">
        <v>111.51856733662342</v>
      </c>
      <c r="AL12" s="26">
        <f t="shared" si="19"/>
        <v>98.623227563745402</v>
      </c>
      <c r="AM12" s="25">
        <v>8</v>
      </c>
      <c r="AN12" s="26">
        <f t="shared" si="20"/>
        <v>100</v>
      </c>
      <c r="AO12" s="26">
        <f t="shared" si="21"/>
        <v>84.293490000000006</v>
      </c>
      <c r="AP12" s="29">
        <f t="shared" si="22"/>
        <v>84.29</v>
      </c>
      <c r="AQ12" s="30">
        <f t="shared" si="23"/>
        <v>84.29</v>
      </c>
      <c r="AR12" s="31">
        <f>RANK(AP12,AP$8:AP$16)</f>
        <v>8</v>
      </c>
      <c r="AS12" s="36">
        <v>1</v>
      </c>
      <c r="AT12" s="26">
        <f t="shared" si="24"/>
        <v>100</v>
      </c>
      <c r="AU12" s="38">
        <v>10</v>
      </c>
      <c r="AV12" s="26">
        <f t="shared" si="25"/>
        <v>95.693779904306226</v>
      </c>
      <c r="AW12" s="39">
        <v>4.2533455570200989</v>
      </c>
      <c r="AX12" s="26">
        <f t="shared" si="26"/>
        <v>71.644362953199334</v>
      </c>
      <c r="AY12" s="25">
        <v>28</v>
      </c>
      <c r="AZ12" s="26">
        <f t="shared" si="27"/>
        <v>93.333333333333329</v>
      </c>
      <c r="BA12" s="40">
        <f t="shared" si="28"/>
        <v>90.167869999999994</v>
      </c>
      <c r="BB12" s="29">
        <f t="shared" si="29"/>
        <v>90.17</v>
      </c>
      <c r="BC12" s="30">
        <f t="shared" si="30"/>
        <v>90.17</v>
      </c>
      <c r="BD12" s="31">
        <f>RANK(BB12,BB$8:BB$16)</f>
        <v>1</v>
      </c>
      <c r="BE12" s="25">
        <v>12</v>
      </c>
      <c r="BF12" s="26">
        <f t="shared" si="31"/>
        <v>66.666666666666657</v>
      </c>
      <c r="BG12" s="25">
        <v>483</v>
      </c>
      <c r="BH12" s="26">
        <f t="shared" si="32"/>
        <v>70.245901639344268</v>
      </c>
      <c r="BI12" s="42">
        <v>30.860828000000005</v>
      </c>
      <c r="BJ12" s="26">
        <f t="shared" si="33"/>
        <v>65.398393700787395</v>
      </c>
      <c r="BK12" s="26">
        <f t="shared" si="34"/>
        <v>67.436989999999994</v>
      </c>
      <c r="BL12" s="29">
        <f t="shared" si="35"/>
        <v>67.44</v>
      </c>
      <c r="BM12" s="35">
        <f t="shared" si="36"/>
        <v>67.44</v>
      </c>
      <c r="BN12" s="31">
        <f>RANK(BL12,BL$8:BL$15)</f>
        <v>6</v>
      </c>
    </row>
    <row r="13" spans="1:66" ht="14.45" customHeight="1" x14ac:dyDescent="0.2">
      <c r="A13" s="24" t="s">
        <v>31</v>
      </c>
      <c r="B13" s="24" t="s">
        <v>26</v>
      </c>
      <c r="C13" s="25">
        <v>4</v>
      </c>
      <c r="D13" s="26">
        <f t="shared" si="0"/>
        <v>82.35294117647058</v>
      </c>
      <c r="E13" s="25">
        <v>33</v>
      </c>
      <c r="F13" s="26">
        <f t="shared" si="1"/>
        <v>67.336683417085425</v>
      </c>
      <c r="G13" s="27">
        <v>0.43593621777043701</v>
      </c>
      <c r="H13" s="26">
        <f t="shared" si="2"/>
        <v>99.782031891114784</v>
      </c>
      <c r="I13" s="25">
        <v>4</v>
      </c>
      <c r="J13" s="26">
        <f t="shared" si="3"/>
        <v>82.35294117647058</v>
      </c>
      <c r="K13" s="25">
        <v>33</v>
      </c>
      <c r="L13" s="26">
        <f t="shared" si="4"/>
        <v>67.336683417085425</v>
      </c>
      <c r="M13" s="27">
        <v>0.43593621777043701</v>
      </c>
      <c r="N13" s="26">
        <f t="shared" si="5"/>
        <v>99.782031891114784</v>
      </c>
      <c r="O13" s="28">
        <v>5.0687732342007434</v>
      </c>
      <c r="P13" s="26">
        <f t="shared" si="6"/>
        <v>98.732806691449809</v>
      </c>
      <c r="Q13" s="26">
        <f t="shared" si="7"/>
        <v>87.051119999999997</v>
      </c>
      <c r="R13" s="29">
        <f t="shared" si="8"/>
        <v>87.05</v>
      </c>
      <c r="S13" s="30">
        <f t="shared" si="9"/>
        <v>87.05</v>
      </c>
      <c r="T13" s="31">
        <f>RANK(R13,R$8:R$15)</f>
        <v>1</v>
      </c>
      <c r="U13" s="32">
        <v>9</v>
      </c>
      <c r="V13" s="26">
        <f t="shared" si="10"/>
        <v>84</v>
      </c>
      <c r="W13" s="32">
        <v>120</v>
      </c>
      <c r="X13" s="26">
        <f t="shared" si="11"/>
        <v>72.910662824207492</v>
      </c>
      <c r="Y13" s="33">
        <v>1.8240220186815943</v>
      </c>
      <c r="Z13" s="26">
        <f t="shared" si="12"/>
        <v>90.879889906592012</v>
      </c>
      <c r="AA13" s="34">
        <v>10</v>
      </c>
      <c r="AB13" s="26">
        <f t="shared" si="13"/>
        <v>66.666666666666657</v>
      </c>
      <c r="AC13" s="26">
        <f t="shared" si="14"/>
        <v>78.6143</v>
      </c>
      <c r="AD13" s="25">
        <f t="shared" si="15"/>
        <v>78.61</v>
      </c>
      <c r="AE13" s="35">
        <f t="shared" si="16"/>
        <v>78.61</v>
      </c>
      <c r="AF13" s="31">
        <f>RANK(AD13,AD$8:AD$16)</f>
        <v>1</v>
      </c>
      <c r="AG13" s="32">
        <v>4</v>
      </c>
      <c r="AH13" s="26">
        <f t="shared" si="17"/>
        <v>83.333333333333343</v>
      </c>
      <c r="AI13" s="36">
        <v>55</v>
      </c>
      <c r="AJ13" s="26">
        <f t="shared" si="18"/>
        <v>83.913043478260875</v>
      </c>
      <c r="AK13" s="37">
        <v>32.441765043381352</v>
      </c>
      <c r="AL13" s="26">
        <f t="shared" si="19"/>
        <v>99.599484382180464</v>
      </c>
      <c r="AM13" s="25">
        <v>8</v>
      </c>
      <c r="AN13" s="26">
        <f t="shared" si="20"/>
        <v>100</v>
      </c>
      <c r="AO13" s="26">
        <f t="shared" si="21"/>
        <v>91.711470000000006</v>
      </c>
      <c r="AP13" s="29">
        <f t="shared" si="22"/>
        <v>91.71</v>
      </c>
      <c r="AQ13" s="30">
        <f t="shared" si="23"/>
        <v>91.71</v>
      </c>
      <c r="AR13" s="31">
        <f>RANK(AP13,AP$8:AP$16)</f>
        <v>1</v>
      </c>
      <c r="AS13" s="36">
        <v>1</v>
      </c>
      <c r="AT13" s="26">
        <f t="shared" si="24"/>
        <v>100</v>
      </c>
      <c r="AU13" s="38">
        <v>10</v>
      </c>
      <c r="AV13" s="26">
        <f t="shared" si="25"/>
        <v>95.693779904306226</v>
      </c>
      <c r="AW13" s="39">
        <v>4.2533455570200989</v>
      </c>
      <c r="AX13" s="26">
        <f t="shared" si="26"/>
        <v>71.644362953199334</v>
      </c>
      <c r="AY13" s="25">
        <v>28</v>
      </c>
      <c r="AZ13" s="26">
        <f t="shared" si="27"/>
        <v>93.333333333333329</v>
      </c>
      <c r="BA13" s="40">
        <f t="shared" si="28"/>
        <v>90.167869999999994</v>
      </c>
      <c r="BB13" s="29">
        <f t="shared" si="29"/>
        <v>90.17</v>
      </c>
      <c r="BC13" s="30">
        <f t="shared" si="30"/>
        <v>90.17</v>
      </c>
      <c r="BD13" s="31">
        <f>RANK(BB13,BB$8:BB$16)</f>
        <v>1</v>
      </c>
      <c r="BE13" s="25">
        <v>12</v>
      </c>
      <c r="BF13" s="26">
        <f t="shared" si="31"/>
        <v>66.666666666666657</v>
      </c>
      <c r="BG13" s="25">
        <v>483</v>
      </c>
      <c r="BH13" s="26">
        <f t="shared" si="32"/>
        <v>70.245901639344268</v>
      </c>
      <c r="BI13" s="42">
        <v>22.360827999999998</v>
      </c>
      <c r="BJ13" s="26">
        <f t="shared" si="33"/>
        <v>74.959698537682783</v>
      </c>
      <c r="BK13" s="26">
        <f t="shared" si="34"/>
        <v>70.624089999999995</v>
      </c>
      <c r="BL13" s="29">
        <f t="shared" si="35"/>
        <v>70.62</v>
      </c>
      <c r="BM13" s="35">
        <f t="shared" si="36"/>
        <v>70.62</v>
      </c>
      <c r="BN13" s="31">
        <f>RANK(BL13,BL$8:BL$15)</f>
        <v>2</v>
      </c>
    </row>
    <row r="14" spans="1:66" ht="14.45" customHeight="1" x14ac:dyDescent="0.2">
      <c r="A14" s="24" t="s">
        <v>32</v>
      </c>
      <c r="B14" s="24" t="s">
        <v>26</v>
      </c>
      <c r="C14" s="25">
        <v>4</v>
      </c>
      <c r="D14" s="26">
        <f t="shared" si="0"/>
        <v>82.35294117647058</v>
      </c>
      <c r="E14" s="25">
        <v>33</v>
      </c>
      <c r="F14" s="26">
        <f t="shared" si="1"/>
        <v>67.336683417085425</v>
      </c>
      <c r="G14" s="27">
        <v>0.43593621777043701</v>
      </c>
      <c r="H14" s="26">
        <f t="shared" si="2"/>
        <v>99.782031891114784</v>
      </c>
      <c r="I14" s="25">
        <v>4</v>
      </c>
      <c r="J14" s="26">
        <f t="shared" si="3"/>
        <v>82.35294117647058</v>
      </c>
      <c r="K14" s="25">
        <v>33</v>
      </c>
      <c r="L14" s="26">
        <f t="shared" si="4"/>
        <v>67.336683417085425</v>
      </c>
      <c r="M14" s="27">
        <v>0.43593621777043701</v>
      </c>
      <c r="N14" s="26">
        <f t="shared" si="5"/>
        <v>99.782031891114784</v>
      </c>
      <c r="O14" s="28">
        <v>5.0687732342007434</v>
      </c>
      <c r="P14" s="26">
        <f t="shared" si="6"/>
        <v>98.732806691449809</v>
      </c>
      <c r="Q14" s="26">
        <f t="shared" si="7"/>
        <v>87.051119999999997</v>
      </c>
      <c r="R14" s="29">
        <f t="shared" si="8"/>
        <v>87.05</v>
      </c>
      <c r="S14" s="30">
        <f t="shared" si="9"/>
        <v>87.05</v>
      </c>
      <c r="T14" s="31">
        <f>RANK(R14,R$8:R$15)</f>
        <v>1</v>
      </c>
      <c r="U14" s="32">
        <v>9</v>
      </c>
      <c r="V14" s="26">
        <f t="shared" si="10"/>
        <v>84</v>
      </c>
      <c r="W14" s="32">
        <v>136</v>
      </c>
      <c r="X14" s="26">
        <f t="shared" si="11"/>
        <v>68.299711815561963</v>
      </c>
      <c r="Y14" s="33">
        <v>1.9605381825503321</v>
      </c>
      <c r="Z14" s="26">
        <f t="shared" si="12"/>
        <v>90.197309087248328</v>
      </c>
      <c r="AA14" s="34">
        <v>10</v>
      </c>
      <c r="AB14" s="26">
        <f t="shared" si="13"/>
        <v>66.666666666666657</v>
      </c>
      <c r="AC14" s="26">
        <f t="shared" si="14"/>
        <v>77.29092</v>
      </c>
      <c r="AD14" s="25">
        <f t="shared" si="15"/>
        <v>77.290000000000006</v>
      </c>
      <c r="AE14" s="35">
        <f t="shared" si="16"/>
        <v>77.290000000000006</v>
      </c>
      <c r="AF14" s="31">
        <f>RANK(AD14,AD$8:AD$16)</f>
        <v>4</v>
      </c>
      <c r="AG14" s="32">
        <v>4</v>
      </c>
      <c r="AH14" s="26">
        <f t="shared" si="17"/>
        <v>83.333333333333343</v>
      </c>
      <c r="AI14" s="36">
        <v>62</v>
      </c>
      <c r="AJ14" s="26">
        <f t="shared" si="18"/>
        <v>80.869565217391298</v>
      </c>
      <c r="AK14" s="37">
        <v>26.764456160789617</v>
      </c>
      <c r="AL14" s="26">
        <f t="shared" si="19"/>
        <v>99.669574615298899</v>
      </c>
      <c r="AM14" s="25">
        <v>7</v>
      </c>
      <c r="AN14" s="26">
        <f t="shared" si="20"/>
        <v>87.5</v>
      </c>
      <c r="AO14" s="26">
        <f t="shared" si="21"/>
        <v>87.843119999999999</v>
      </c>
      <c r="AP14" s="29">
        <f t="shared" si="22"/>
        <v>87.84</v>
      </c>
      <c r="AQ14" s="30">
        <f t="shared" si="23"/>
        <v>87.84</v>
      </c>
      <c r="AR14" s="31">
        <f>RANK(AP14,AP$8:AP$16)</f>
        <v>4</v>
      </c>
      <c r="AS14" s="36">
        <v>1</v>
      </c>
      <c r="AT14" s="26">
        <f t="shared" si="24"/>
        <v>100</v>
      </c>
      <c r="AU14" s="38">
        <v>10</v>
      </c>
      <c r="AV14" s="26">
        <f t="shared" si="25"/>
        <v>95.693779904306226</v>
      </c>
      <c r="AW14" s="39">
        <v>4.2533455570200989</v>
      </c>
      <c r="AX14" s="26">
        <f t="shared" si="26"/>
        <v>71.644362953199334</v>
      </c>
      <c r="AY14" s="25">
        <v>28</v>
      </c>
      <c r="AZ14" s="26">
        <f t="shared" si="27"/>
        <v>93.333333333333329</v>
      </c>
      <c r="BA14" s="40">
        <f t="shared" si="28"/>
        <v>90.167869999999994</v>
      </c>
      <c r="BB14" s="29">
        <f t="shared" si="29"/>
        <v>90.17</v>
      </c>
      <c r="BC14" s="30">
        <f t="shared" si="30"/>
        <v>90.17</v>
      </c>
      <c r="BD14" s="31">
        <f>RANK(BB14,BB$8:BB$16)</f>
        <v>1</v>
      </c>
      <c r="BE14" s="25">
        <v>12</v>
      </c>
      <c r="BF14" s="26">
        <f t="shared" si="31"/>
        <v>66.666666666666657</v>
      </c>
      <c r="BG14" s="25">
        <v>448</v>
      </c>
      <c r="BH14" s="26">
        <f t="shared" si="32"/>
        <v>73.114754098360663</v>
      </c>
      <c r="BI14" s="42">
        <v>22.360827999999998</v>
      </c>
      <c r="BJ14" s="26">
        <f t="shared" si="33"/>
        <v>74.959698537682783</v>
      </c>
      <c r="BK14" s="26">
        <f t="shared" si="34"/>
        <v>71.580370000000002</v>
      </c>
      <c r="BL14" s="29">
        <f t="shared" si="35"/>
        <v>71.58</v>
      </c>
      <c r="BM14" s="35">
        <f t="shared" si="36"/>
        <v>71.58</v>
      </c>
      <c r="BN14" s="31">
        <f>RANK(BL14,BL$8:BL$15)</f>
        <v>1</v>
      </c>
    </row>
    <row r="15" spans="1:66" ht="14.45" customHeight="1" x14ac:dyDescent="0.2">
      <c r="A15" s="24" t="s">
        <v>33</v>
      </c>
      <c r="B15" s="24" t="s">
        <v>26</v>
      </c>
      <c r="C15" s="25">
        <v>4</v>
      </c>
      <c r="D15" s="26">
        <f t="shared" si="0"/>
        <v>82.35294117647058</v>
      </c>
      <c r="E15" s="25">
        <v>33</v>
      </c>
      <c r="F15" s="26">
        <f t="shared" si="1"/>
        <v>67.336683417085425</v>
      </c>
      <c r="G15" s="27">
        <v>0.43593621777043701</v>
      </c>
      <c r="H15" s="26">
        <f t="shared" si="2"/>
        <v>99.782031891114784</v>
      </c>
      <c r="I15" s="25">
        <v>4</v>
      </c>
      <c r="J15" s="26">
        <f t="shared" si="3"/>
        <v>82.35294117647058</v>
      </c>
      <c r="K15" s="25">
        <v>33</v>
      </c>
      <c r="L15" s="26">
        <f t="shared" si="4"/>
        <v>67.336683417085425</v>
      </c>
      <c r="M15" s="27">
        <v>0.43593621777043701</v>
      </c>
      <c r="N15" s="26">
        <f t="shared" si="5"/>
        <v>99.782031891114784</v>
      </c>
      <c r="O15" s="28">
        <v>5.0687732342007434</v>
      </c>
      <c r="P15" s="26">
        <f t="shared" si="6"/>
        <v>98.732806691449809</v>
      </c>
      <c r="Q15" s="26">
        <f t="shared" si="7"/>
        <v>87.051119999999997</v>
      </c>
      <c r="R15" s="29">
        <f t="shared" si="8"/>
        <v>87.05</v>
      </c>
      <c r="S15" s="30">
        <f t="shared" si="9"/>
        <v>87.05</v>
      </c>
      <c r="T15" s="31">
        <f>RANK(R15,R$8:R$15)</f>
        <v>1</v>
      </c>
      <c r="U15" s="32">
        <v>9</v>
      </c>
      <c r="V15" s="26">
        <f t="shared" si="10"/>
        <v>84</v>
      </c>
      <c r="W15" s="32">
        <v>132</v>
      </c>
      <c r="X15" s="26">
        <f t="shared" si="11"/>
        <v>69.452449567723335</v>
      </c>
      <c r="Y15" s="33">
        <v>1.95357969970353</v>
      </c>
      <c r="Z15" s="26">
        <f t="shared" si="12"/>
        <v>90.232101501482347</v>
      </c>
      <c r="AA15" s="34">
        <v>10</v>
      </c>
      <c r="AB15" s="26">
        <f t="shared" si="13"/>
        <v>66.666666666666657</v>
      </c>
      <c r="AC15" s="26">
        <f t="shared" si="14"/>
        <v>77.587800000000001</v>
      </c>
      <c r="AD15" s="25">
        <f t="shared" si="15"/>
        <v>77.59</v>
      </c>
      <c r="AE15" s="35">
        <f t="shared" si="16"/>
        <v>77.59</v>
      </c>
      <c r="AF15" s="31">
        <f>RANK(AD15,AD$8:AD$16)</f>
        <v>2</v>
      </c>
      <c r="AG15" s="32">
        <v>4</v>
      </c>
      <c r="AH15" s="26">
        <f t="shared" si="17"/>
        <v>83.333333333333343</v>
      </c>
      <c r="AI15" s="36">
        <v>102</v>
      </c>
      <c r="AJ15" s="26">
        <f t="shared" si="18"/>
        <v>63.478260869565219</v>
      </c>
      <c r="AK15" s="37">
        <v>29.400349570564355</v>
      </c>
      <c r="AL15" s="26">
        <f t="shared" si="19"/>
        <v>99.637032721351048</v>
      </c>
      <c r="AM15" s="25">
        <v>8</v>
      </c>
      <c r="AN15" s="26">
        <f t="shared" si="20"/>
        <v>100</v>
      </c>
      <c r="AO15" s="26">
        <f t="shared" si="21"/>
        <v>86.612160000000003</v>
      </c>
      <c r="AP15" s="29">
        <f t="shared" si="22"/>
        <v>86.61</v>
      </c>
      <c r="AQ15" s="30">
        <f t="shared" si="23"/>
        <v>86.61</v>
      </c>
      <c r="AR15" s="31">
        <f>RANK(AP15,AP$8:AP$16)</f>
        <v>5</v>
      </c>
      <c r="AS15" s="36">
        <v>1</v>
      </c>
      <c r="AT15" s="26">
        <f t="shared" si="24"/>
        <v>100</v>
      </c>
      <c r="AU15" s="38">
        <v>10</v>
      </c>
      <c r="AV15" s="26">
        <f t="shared" si="25"/>
        <v>95.693779904306226</v>
      </c>
      <c r="AW15" s="39">
        <v>4.2533455570200989</v>
      </c>
      <c r="AX15" s="26">
        <f t="shared" si="26"/>
        <v>71.644362953199334</v>
      </c>
      <c r="AY15" s="25">
        <v>28</v>
      </c>
      <c r="AZ15" s="26">
        <f t="shared" si="27"/>
        <v>93.333333333333329</v>
      </c>
      <c r="BA15" s="40">
        <f t="shared" si="28"/>
        <v>90.167869999999994</v>
      </c>
      <c r="BB15" s="29">
        <f t="shared" si="29"/>
        <v>90.17</v>
      </c>
      <c r="BC15" s="30">
        <f t="shared" si="30"/>
        <v>90.17</v>
      </c>
      <c r="BD15" s="31">
        <f>RANK(BB15,BB$8:BB$16)</f>
        <v>1</v>
      </c>
      <c r="BE15" s="25">
        <v>12</v>
      </c>
      <c r="BF15" s="26">
        <f t="shared" si="31"/>
        <v>66.666666666666657</v>
      </c>
      <c r="BG15" s="25">
        <v>508</v>
      </c>
      <c r="BH15" s="26">
        <f t="shared" si="32"/>
        <v>68.1967213114754</v>
      </c>
      <c r="BI15" s="42">
        <v>22.360827999999998</v>
      </c>
      <c r="BJ15" s="26">
        <f t="shared" si="33"/>
        <v>74.959698537682783</v>
      </c>
      <c r="BK15" s="26">
        <f t="shared" si="34"/>
        <v>69.941029999999998</v>
      </c>
      <c r="BL15" s="29">
        <f t="shared" si="35"/>
        <v>69.94</v>
      </c>
      <c r="BM15" s="35">
        <f t="shared" si="36"/>
        <v>69.94</v>
      </c>
      <c r="BN15" s="31">
        <f>RANK(BL15,BL$8:BL$15)</f>
        <v>5</v>
      </c>
    </row>
    <row r="16" spans="1:66" ht="14.45" customHeight="1" x14ac:dyDescent="0.25">
      <c r="BH16" s="25"/>
    </row>
    <row r="17" spans="60:60" ht="14.45" customHeight="1" x14ac:dyDescent="0.25">
      <c r="BH17" s="25"/>
    </row>
    <row r="18" spans="60:60" ht="14.45" customHeight="1" x14ac:dyDescent="0.25">
      <c r="BH18" s="25"/>
    </row>
  </sheetData>
  <autoFilter ref="A7:BN15" xr:uid="{00000000-0009-0000-0000-000000000000}">
    <sortState xmlns:xlrd2="http://schemas.microsoft.com/office/spreadsheetml/2017/richdata2" ref="A8:BN15">
      <sortCondition ref="A7:A15"/>
    </sortState>
  </autoFilter>
  <mergeCells count="5">
    <mergeCell ref="C6:T6"/>
    <mergeCell ref="U6:AF6"/>
    <mergeCell ref="AG6:AR6"/>
    <mergeCell ref="AS6:BD6"/>
    <mergeCell ref="BE6:B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Sweden - 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Trimor Mici</dc:creator>
  <cp:lastModifiedBy>Trimor Mici</cp:lastModifiedBy>
  <dcterms:created xsi:type="dcterms:W3CDTF">2022-09-12T21:19:42Z</dcterms:created>
  <dcterms:modified xsi:type="dcterms:W3CDTF">2022-09-12T21:20:19Z</dcterms:modified>
</cp:coreProperties>
</file>